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Online Business\DIY Investor\Tools\Shared\"/>
    </mc:Choice>
  </mc:AlternateContent>
  <bookViews>
    <workbookView xWindow="0" yWindow="0" windowWidth="19200" windowHeight="7300" activeTab="1"/>
  </bookViews>
  <sheets>
    <sheet name="Titel und Disclaimer" sheetId="2" r:id="rId1"/>
    <sheet name="Ranking" sheetId="38" r:id="rId2"/>
    <sheet name="Analysis" sheetId="4" r:id="rId3"/>
    <sheet name="Default Spreads" sheetId="3" r:id="rId4"/>
    <sheet name="Morningstar data --&gt;&gt;" sheetId="37" r:id="rId5"/>
    <sheet name="HXL Key Ratios" sheetId="36" r:id="rId6"/>
    <sheet name="AFLYY Key Ratios" sheetId="34" r:id="rId7"/>
    <sheet name="WIZZ Key Ratios" sheetId="33" r:id="rId8"/>
    <sheet name="BABWF Key Ratios" sheetId="32" r:id="rId9"/>
    <sheet name="RYAAY Key Ratios" sheetId="31" r:id="rId10"/>
    <sheet name="EJTTF Key Ratios" sheetId="30" r:id="rId11"/>
    <sheet name="DLAKF Key Ratios" sheetId="29" r:id="rId12"/>
    <sheet name="SKYW Key Ratios" sheetId="28" r:id="rId13"/>
    <sheet name="ALK Key Ratios" sheetId="27" r:id="rId14"/>
    <sheet name="JBLU Key Ratios" sheetId="26" r:id="rId15"/>
    <sheet name="UAL Key Ratios" sheetId="25" r:id="rId16"/>
    <sheet name="DAL Key Ratios" sheetId="24" r:id="rId17"/>
    <sheet name="LUV Key Ratios" sheetId="23" r:id="rId18"/>
    <sheet name="AAL Key Ratios" sheetId="22" r:id="rId19"/>
    <sheet name="TGI Key Ratios" sheetId="21" r:id="rId20"/>
    <sheet name="SPR Key Ratios" sheetId="20" r:id="rId21"/>
    <sheet name="TXT Key Ratios" sheetId="19" r:id="rId22"/>
    <sheet name="GD Key Ratios" sheetId="18" r:id="rId23"/>
    <sheet name="HON Key Ratios" sheetId="17" r:id="rId24"/>
    <sheet name="TDG Key Ratios" sheetId="16" r:id="rId25"/>
    <sheet name="RYCEF Key Ratios" sheetId="15" r:id="rId26"/>
    <sheet name="GE Key Ratios" sheetId="14" r:id="rId27"/>
    <sheet name="BA Key Ratios" sheetId="13" r:id="rId28"/>
    <sheet name="EADSF Key Ratios" sheetId="12" r:id="rId29"/>
    <sheet name="AL Key Ratios" sheetId="5" r:id="rId30"/>
    <sheet name="AER Key Ratios" sheetId="6" r:id="rId31"/>
    <sheet name="AMADF Key Ratios" sheetId="7" r:id="rId32"/>
    <sheet name="SABR Key Ratios" sheetId="8" r:id="rId33"/>
    <sheet name="TRIP Key Ratios" sheetId="9" r:id="rId34"/>
    <sheet name="EXPE Key Ratios" sheetId="10" r:id="rId35"/>
    <sheet name="BKNG Key Ratios" sheetId="11" r:id="rId36"/>
  </sheets>
  <externalReferences>
    <externalReference r:id="rId37"/>
  </externalReferences>
  <definedNames>
    <definedName name="Fin_Operating_Segment_History">'[1]Segment History'!$B$6:$F$9,'[1]Segment History'!$H$6:$L$9,'[1]Segment History'!$B$14:$F$17,'[1]Segment History'!$H$14:$L$17</definedName>
    <definedName name="MBD">'[1]Unearned Revenue'!#REF!</definedName>
    <definedName name="MBDPercent">'[1]Unearned Revenue'!#REF!</definedName>
    <definedName name="OpInc_table">#REF!</definedName>
    <definedName name="PreEarnings_GarphValues">#REF!,#REF!,#REF!,#REF!,#REF!,#REF!,#REF!,#REF!</definedName>
    <definedName name="Rev_table">#REF!</definedName>
    <definedName name="SegmentRevenue_GrossMargin">#REF!</definedName>
    <definedName name="SROI">#REF!</definedName>
    <definedName name="STPercent">'[1]Unearned Revenue'!#REF!</definedName>
    <definedName name="TableHead">#REF!</definedName>
    <definedName name="Yearly_Income_Statements">'[1]Yearly Income Statements'!$D$6:$W$27,'[1]Yearly Income Statements'!#REF!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 i="4" l="1"/>
  <c r="D7" i="4"/>
  <c r="D5" i="4"/>
  <c r="E5" i="38"/>
  <c r="G53" i="4" l="1"/>
  <c r="G52" i="4"/>
  <c r="G51" i="4"/>
  <c r="G50" i="4"/>
  <c r="G48" i="4"/>
  <c r="G30" i="4"/>
  <c r="G25" i="4"/>
  <c r="E5" i="4" l="1"/>
  <c r="L8" i="4" s="1"/>
  <c r="F28" i="4"/>
  <c r="F48" i="4"/>
  <c r="F36" i="4"/>
  <c r="F41" i="4"/>
  <c r="F27" i="4"/>
  <c r="F50" i="4"/>
  <c r="F46" i="4"/>
  <c r="F23" i="4"/>
  <c r="F33" i="4"/>
  <c r="F29" i="4"/>
  <c r="F47" i="4"/>
  <c r="F34" i="4"/>
  <c r="F45" i="4"/>
  <c r="F49" i="4"/>
  <c r="F35" i="4"/>
  <c r="F25" i="4"/>
  <c r="F53" i="4"/>
  <c r="F52" i="4"/>
  <c r="F43" i="4"/>
  <c r="F40" i="4"/>
  <c r="F32" i="4"/>
  <c r="F37" i="4"/>
  <c r="F31" i="4"/>
  <c r="F42" i="4"/>
  <c r="F51" i="4"/>
  <c r="F24" i="4"/>
  <c r="F44" i="4"/>
  <c r="F39" i="4"/>
  <c r="F38" i="4"/>
  <c r="F30" i="4"/>
  <c r="F26" i="4"/>
  <c r="R8" i="4" l="1"/>
  <c r="T8" i="4"/>
  <c r="Q8" i="4"/>
  <c r="P8" i="4"/>
  <c r="X8" i="4"/>
  <c r="H8" i="4"/>
  <c r="K8" i="4"/>
  <c r="I8" i="4"/>
  <c r="W8" i="4"/>
  <c r="M8" i="4"/>
  <c r="T31" i="4"/>
  <c r="T33" i="4"/>
  <c r="H47" i="4"/>
  <c r="K48" i="4"/>
  <c r="K31" i="4"/>
  <c r="H28" i="4"/>
  <c r="M40" i="4"/>
  <c r="M35" i="4"/>
  <c r="K44" i="4"/>
  <c r="T47" i="4"/>
  <c r="H36" i="4"/>
  <c r="H41" i="4"/>
  <c r="I29" i="4"/>
  <c r="T44" i="4"/>
  <c r="T50" i="4"/>
  <c r="K38" i="4"/>
  <c r="H27" i="4"/>
  <c r="H44" i="4"/>
  <c r="M29" i="4"/>
  <c r="M23" i="4"/>
  <c r="K40" i="4"/>
  <c r="M25" i="4"/>
  <c r="T45" i="4"/>
  <c r="H31" i="4"/>
  <c r="H39" i="4"/>
  <c r="M39" i="4"/>
  <c r="T30" i="4"/>
  <c r="T52" i="4"/>
  <c r="K49" i="4"/>
  <c r="M36" i="4"/>
  <c r="K43" i="4"/>
  <c r="I25" i="4"/>
  <c r="H32" i="4"/>
  <c r="T35" i="4"/>
  <c r="K33" i="4"/>
  <c r="M32" i="4"/>
  <c r="M50" i="4"/>
  <c r="M24" i="4"/>
  <c r="H23" i="4"/>
  <c r="H37" i="4"/>
  <c r="M47" i="4"/>
  <c r="H33" i="4"/>
  <c r="K25" i="4"/>
  <c r="T49" i="4"/>
  <c r="H29" i="4"/>
  <c r="K47" i="4"/>
  <c r="H38" i="4"/>
  <c r="T39" i="4"/>
  <c r="M37" i="4"/>
  <c r="K37" i="4"/>
  <c r="K27" i="4"/>
  <c r="K35" i="4"/>
  <c r="M30" i="4"/>
  <c r="H49" i="4"/>
  <c r="H51" i="4"/>
  <c r="M41" i="4"/>
  <c r="T27" i="4"/>
  <c r="M27" i="4"/>
  <c r="I41" i="4"/>
  <c r="T25" i="4"/>
  <c r="T24" i="4"/>
  <c r="M42" i="4"/>
  <c r="K50" i="4"/>
  <c r="H45" i="4"/>
  <c r="K41" i="4"/>
  <c r="K51" i="4"/>
  <c r="M46" i="4"/>
  <c r="M45" i="4"/>
  <c r="T41" i="4"/>
  <c r="M28" i="4"/>
  <c r="K34" i="4"/>
  <c r="I52" i="4"/>
  <c r="T42" i="4"/>
  <c r="T48" i="4"/>
  <c r="H25" i="4"/>
  <c r="H52" i="4"/>
  <c r="M43" i="4"/>
  <c r="K30" i="4"/>
  <c r="H40" i="4"/>
  <c r="M53" i="4"/>
  <c r="H46" i="4"/>
  <c r="T38" i="4"/>
  <c r="M31" i="4"/>
  <c r="M44" i="4"/>
  <c r="I36" i="4"/>
  <c r="T28" i="4"/>
  <c r="T34" i="4"/>
  <c r="K52" i="4"/>
  <c r="K45" i="4"/>
  <c r="H30" i="4"/>
  <c r="H24" i="4"/>
  <c r="H50" i="4"/>
  <c r="T53" i="4"/>
  <c r="M34" i="4"/>
  <c r="K29" i="4"/>
  <c r="H48" i="4"/>
  <c r="K46" i="4"/>
  <c r="T40" i="4"/>
  <c r="I47" i="4"/>
  <c r="T43" i="4"/>
  <c r="M52" i="4"/>
  <c r="K23" i="4"/>
  <c r="M51" i="4"/>
  <c r="M38" i="4"/>
  <c r="I39" i="4"/>
  <c r="T26" i="4"/>
  <c r="H53" i="4"/>
  <c r="K42" i="4"/>
  <c r="T29" i="4"/>
  <c r="M26" i="4"/>
  <c r="M49" i="4"/>
  <c r="M33" i="4"/>
  <c r="T37" i="4"/>
  <c r="H34" i="4"/>
  <c r="K24" i="4"/>
  <c r="I32" i="4"/>
  <c r="T23" i="4"/>
  <c r="M48" i="4"/>
  <c r="I42" i="4"/>
  <c r="H35" i="4"/>
  <c r="I44" i="4"/>
  <c r="T32" i="4"/>
  <c r="T51" i="4"/>
  <c r="H26" i="4"/>
  <c r="K28" i="4"/>
  <c r="K26" i="4"/>
  <c r="K53" i="4"/>
  <c r="T46" i="4"/>
  <c r="K36" i="4"/>
  <c r="K32" i="4"/>
  <c r="K39" i="4"/>
  <c r="H43" i="4"/>
  <c r="H42" i="4"/>
  <c r="T36" i="4"/>
  <c r="O31" i="4" l="1"/>
  <c r="O23" i="4"/>
  <c r="O53" i="4"/>
  <c r="O40" i="4"/>
  <c r="O26" i="4"/>
  <c r="O24" i="4"/>
  <c r="O51" i="4"/>
  <c r="O42" i="4"/>
  <c r="O37" i="4"/>
  <c r="O35" i="4"/>
  <c r="O44" i="4"/>
  <c r="O41" i="4"/>
  <c r="O30" i="4"/>
  <c r="O43" i="4"/>
  <c r="O32" i="4"/>
  <c r="O29" i="4"/>
  <c r="O39" i="4"/>
  <c r="O34" i="4"/>
  <c r="O28" i="4"/>
  <c r="O25" i="4"/>
  <c r="O46" i="4"/>
  <c r="O48" i="4"/>
  <c r="O45" i="4"/>
  <c r="O50" i="4"/>
  <c r="O36" i="4"/>
  <c r="O52" i="4"/>
  <c r="O33" i="4"/>
  <c r="O49" i="4"/>
  <c r="O47" i="4"/>
  <c r="O38" i="4"/>
  <c r="O27" i="4"/>
  <c r="K15" i="4"/>
  <c r="K17" i="4"/>
  <c r="K12" i="4"/>
  <c r="K16" i="4"/>
  <c r="K14" i="4"/>
  <c r="K13" i="4"/>
  <c r="K11" i="4"/>
  <c r="H17" i="4"/>
  <c r="H16" i="4"/>
  <c r="H12" i="4"/>
  <c r="H14" i="4"/>
  <c r="H13" i="4"/>
  <c r="H15" i="4"/>
  <c r="H11" i="4"/>
  <c r="J29" i="4"/>
  <c r="J36" i="4"/>
  <c r="J25" i="4"/>
  <c r="J39" i="4"/>
  <c r="J32" i="4"/>
  <c r="J52" i="4"/>
  <c r="J47" i="4"/>
  <c r="J44" i="4"/>
  <c r="J42" i="4"/>
  <c r="J41" i="4"/>
  <c r="N52" i="4"/>
  <c r="N47" i="4"/>
  <c r="N44" i="4"/>
  <c r="N42" i="4"/>
  <c r="N41" i="4"/>
  <c r="N29" i="4"/>
  <c r="N32" i="4"/>
  <c r="N36" i="4"/>
  <c r="N25" i="4"/>
  <c r="N39" i="4"/>
  <c r="P31" i="4"/>
  <c r="I34" i="4"/>
  <c r="L38" i="4"/>
  <c r="L24" i="4"/>
  <c r="P36" i="4"/>
  <c r="P41" i="4"/>
  <c r="I35" i="4"/>
  <c r="L47" i="4"/>
  <c r="L26" i="4"/>
  <c r="P47" i="4"/>
  <c r="P29" i="4"/>
  <c r="P45" i="4"/>
  <c r="I40" i="4"/>
  <c r="L39" i="4"/>
  <c r="L52" i="4"/>
  <c r="P51" i="4"/>
  <c r="I27" i="4"/>
  <c r="L29" i="4"/>
  <c r="L46" i="4"/>
  <c r="L30" i="4"/>
  <c r="P35" i="4"/>
  <c r="L33" i="4"/>
  <c r="P39" i="4"/>
  <c r="L42" i="4"/>
  <c r="P42" i="4"/>
  <c r="L53" i="4"/>
  <c r="I24" i="4"/>
  <c r="I26" i="4"/>
  <c r="L40" i="4"/>
  <c r="L45" i="4"/>
  <c r="P33" i="4"/>
  <c r="I23" i="4"/>
  <c r="L50" i="4"/>
  <c r="L41" i="4"/>
  <c r="P53" i="4"/>
  <c r="P27" i="4"/>
  <c r="I37" i="4"/>
  <c r="I53" i="4"/>
  <c r="L37" i="4"/>
  <c r="P23" i="4"/>
  <c r="P48" i="4"/>
  <c r="I48" i="4"/>
  <c r="I28" i="4"/>
  <c r="L43" i="4"/>
  <c r="L25" i="4"/>
  <c r="P44" i="4"/>
  <c r="I33" i="4"/>
  <c r="L49" i="4"/>
  <c r="I38" i="4"/>
  <c r="P43" i="4"/>
  <c r="I46" i="4"/>
  <c r="P37" i="4"/>
  <c r="L34" i="4"/>
  <c r="P46" i="4"/>
  <c r="I50" i="4"/>
  <c r="I31" i="4"/>
  <c r="L27" i="4"/>
  <c r="L36" i="4"/>
  <c r="P32" i="4"/>
  <c r="I30" i="4"/>
  <c r="I49" i="4"/>
  <c r="L31" i="4"/>
  <c r="L23" i="4"/>
  <c r="P28" i="4"/>
  <c r="P40" i="4"/>
  <c r="I43" i="4"/>
  <c r="L32" i="4"/>
  <c r="L44" i="4"/>
  <c r="P34" i="4"/>
  <c r="P25" i="4"/>
  <c r="I45" i="4"/>
  <c r="L35" i="4"/>
  <c r="L51" i="4"/>
  <c r="P24" i="4"/>
  <c r="P52" i="4"/>
  <c r="P38" i="4"/>
  <c r="L28" i="4"/>
  <c r="P26" i="4"/>
  <c r="L48" i="4"/>
  <c r="I51" i="4"/>
  <c r="P30" i="4"/>
  <c r="P50" i="4"/>
  <c r="P49" i="4"/>
  <c r="J28" i="4" l="1"/>
  <c r="N28" i="4"/>
  <c r="N27" i="4"/>
  <c r="I13" i="4"/>
  <c r="J13" i="4" s="1"/>
  <c r="J27" i="4"/>
  <c r="J51" i="4"/>
  <c r="N51" i="4"/>
  <c r="N45" i="4"/>
  <c r="J45" i="4"/>
  <c r="J48" i="4"/>
  <c r="N48" i="4"/>
  <c r="I17" i="4"/>
  <c r="J17" i="4" s="1"/>
  <c r="N53" i="4"/>
  <c r="J53" i="4"/>
  <c r="J40" i="4"/>
  <c r="N40" i="4"/>
  <c r="N46" i="4"/>
  <c r="J46" i="4"/>
  <c r="I16" i="4"/>
  <c r="J16" i="4" s="1"/>
  <c r="N43" i="4"/>
  <c r="J43" i="4"/>
  <c r="N37" i="4"/>
  <c r="J37" i="4"/>
  <c r="N49" i="4"/>
  <c r="J49" i="4"/>
  <c r="J23" i="4"/>
  <c r="I11" i="4"/>
  <c r="J11" i="4" s="1"/>
  <c r="N23" i="4"/>
  <c r="N35" i="4"/>
  <c r="J35" i="4"/>
  <c r="J38" i="4"/>
  <c r="N38" i="4"/>
  <c r="I14" i="4"/>
  <c r="J14" i="4" s="1"/>
  <c r="N30" i="4"/>
  <c r="J30" i="4"/>
  <c r="J31" i="4"/>
  <c r="N31" i="4"/>
  <c r="I12" i="4"/>
  <c r="J26" i="4"/>
  <c r="N26" i="4"/>
  <c r="N12" i="4" s="1"/>
  <c r="N34" i="4"/>
  <c r="J34" i="4"/>
  <c r="I15" i="4"/>
  <c r="J15" i="4" s="1"/>
  <c r="J33" i="4"/>
  <c r="N33" i="4"/>
  <c r="N50" i="4"/>
  <c r="J50" i="4"/>
  <c r="N24" i="4"/>
  <c r="J24" i="4"/>
  <c r="L12" i="4"/>
  <c r="X12" i="4" s="1"/>
  <c r="Y12" i="4" s="1"/>
  <c r="Z12" i="4" s="1"/>
  <c r="L16" i="4"/>
  <c r="X16" i="4" s="1"/>
  <c r="Y16" i="4" s="1"/>
  <c r="Z16" i="4" s="1"/>
  <c r="L17" i="4"/>
  <c r="X17" i="4" s="1"/>
  <c r="Y17" i="4" s="1"/>
  <c r="Z17" i="4" s="1"/>
  <c r="L13" i="4"/>
  <c r="L15" i="4"/>
  <c r="L14" i="4"/>
  <c r="L11" i="4"/>
  <c r="X11" i="4" s="1"/>
  <c r="Y11" i="4" s="1"/>
  <c r="Z11" i="4" s="1"/>
  <c r="X53" i="4"/>
  <c r="Y53" i="4" s="1"/>
  <c r="Z53" i="4" s="1"/>
  <c r="X52" i="4"/>
  <c r="Y52" i="4" s="1"/>
  <c r="Z52" i="4" s="1"/>
  <c r="X41" i="4"/>
  <c r="Y41" i="4" s="1"/>
  <c r="Z41" i="4" s="1"/>
  <c r="X45" i="4"/>
  <c r="Y45" i="4" s="1"/>
  <c r="Z45" i="4" s="1"/>
  <c r="X46" i="4"/>
  <c r="Y46" i="4" s="1"/>
  <c r="Z46" i="4" s="1"/>
  <c r="X48" i="4"/>
  <c r="Y48" i="4" s="1"/>
  <c r="Z48" i="4" s="1"/>
  <c r="X44" i="4"/>
  <c r="Y44" i="4" s="1"/>
  <c r="Z44" i="4" s="1"/>
  <c r="X49" i="4"/>
  <c r="Y49" i="4" s="1"/>
  <c r="Z49" i="4" s="1"/>
  <c r="X51" i="4"/>
  <c r="Y51" i="4" s="1"/>
  <c r="Z51" i="4" s="1"/>
  <c r="X37" i="4"/>
  <c r="Y37" i="4" s="1"/>
  <c r="Z37" i="4" s="1"/>
  <c r="X43" i="4"/>
  <c r="Y43" i="4" s="1"/>
  <c r="Z43" i="4" s="1"/>
  <c r="X39" i="4"/>
  <c r="Y39" i="4" s="1"/>
  <c r="Z39" i="4" s="1"/>
  <c r="X50" i="4"/>
  <c r="Y50" i="4" s="1"/>
  <c r="Z50" i="4" s="1"/>
  <c r="X40" i="4"/>
  <c r="Y40" i="4" s="1"/>
  <c r="Z40" i="4" s="1"/>
  <c r="X42" i="4"/>
  <c r="Y42" i="4" s="1"/>
  <c r="Z42" i="4" s="1"/>
  <c r="X47" i="4"/>
  <c r="Y47" i="4" s="1"/>
  <c r="Z47" i="4" s="1"/>
  <c r="X38" i="4"/>
  <c r="Y38" i="4" s="1"/>
  <c r="Z38" i="4" s="1"/>
  <c r="X36" i="4"/>
  <c r="Y36" i="4" s="1"/>
  <c r="Z36" i="4" s="1"/>
  <c r="X35" i="4"/>
  <c r="Y35" i="4" s="1"/>
  <c r="Z35" i="4" s="1"/>
  <c r="X34" i="4"/>
  <c r="Y34" i="4" s="1"/>
  <c r="Z34" i="4" s="1"/>
  <c r="X25" i="4"/>
  <c r="Y25" i="4" s="1"/>
  <c r="Z25" i="4" s="1"/>
  <c r="X26" i="4"/>
  <c r="Y26" i="4" s="1"/>
  <c r="Z26" i="4" s="1"/>
  <c r="X24" i="4"/>
  <c r="Y24" i="4" s="1"/>
  <c r="Z24" i="4" s="1"/>
  <c r="X28" i="4"/>
  <c r="Y28" i="4" s="1"/>
  <c r="Z28" i="4" s="1"/>
  <c r="X31" i="4"/>
  <c r="Y31" i="4" s="1"/>
  <c r="Z31" i="4" s="1"/>
  <c r="X27" i="4"/>
  <c r="Y27" i="4" s="1"/>
  <c r="Z27" i="4" s="1"/>
  <c r="X29" i="4"/>
  <c r="Y29" i="4" s="1"/>
  <c r="Z29" i="4" s="1"/>
  <c r="X32" i="4"/>
  <c r="Y32" i="4" s="1"/>
  <c r="Z32" i="4" s="1"/>
  <c r="X33" i="4"/>
  <c r="Y33" i="4" s="1"/>
  <c r="Z33" i="4" s="1"/>
  <c r="X30" i="4"/>
  <c r="Y30" i="4" s="1"/>
  <c r="Z30" i="4" s="1"/>
  <c r="X23" i="4"/>
  <c r="Y23" i="4" s="1"/>
  <c r="Z23" i="4" s="1"/>
  <c r="U50" i="4"/>
  <c r="U30" i="4"/>
  <c r="U26" i="4"/>
  <c r="U27" i="4"/>
  <c r="U33" i="4"/>
  <c r="U45" i="4"/>
  <c r="U25" i="4"/>
  <c r="U29" i="4"/>
  <c r="U41" i="4"/>
  <c r="U42" i="4"/>
  <c r="U40" i="4"/>
  <c r="U39" i="4"/>
  <c r="U38" i="4"/>
  <c r="U52" i="4"/>
  <c r="U48" i="4"/>
  <c r="U28" i="4"/>
  <c r="U32" i="4"/>
  <c r="U44" i="4"/>
  <c r="U51" i="4"/>
  <c r="U53" i="4"/>
  <c r="U49" i="4"/>
  <c r="U31" i="4"/>
  <c r="U37" i="4"/>
  <c r="U47" i="4"/>
  <c r="U36" i="4"/>
  <c r="U46" i="4"/>
  <c r="U34" i="4"/>
  <c r="U43" i="4"/>
  <c r="U35" i="4"/>
  <c r="U24" i="4"/>
  <c r="O13" i="4"/>
  <c r="T13" i="4" s="1"/>
  <c r="U23" i="4"/>
  <c r="O14" i="4"/>
  <c r="T14" i="4" s="1"/>
  <c r="P14" i="4"/>
  <c r="U14" i="4" s="1"/>
  <c r="P13" i="4"/>
  <c r="U13" i="4" s="1"/>
  <c r="P12" i="4"/>
  <c r="U12" i="4" s="1"/>
  <c r="P16" i="4"/>
  <c r="U16" i="4" s="1"/>
  <c r="P17" i="4"/>
  <c r="U17" i="4" s="1"/>
  <c r="P15" i="4"/>
  <c r="U15" i="4" s="1"/>
  <c r="O12" i="4"/>
  <c r="T12" i="4" s="1"/>
  <c r="O16" i="4"/>
  <c r="T16" i="4" s="1"/>
  <c r="O17" i="4"/>
  <c r="T17" i="4" s="1"/>
  <c r="O15" i="4"/>
  <c r="T15" i="4" s="1"/>
  <c r="O11" i="4"/>
  <c r="T11" i="4" s="1"/>
  <c r="P11" i="4"/>
  <c r="U11" i="4" s="1"/>
  <c r="J12" i="4"/>
  <c r="Q41" i="4"/>
  <c r="R34" i="4"/>
  <c r="Q38" i="4"/>
  <c r="Q29" i="4"/>
  <c r="Q44" i="4"/>
  <c r="Q48" i="4"/>
  <c r="R47" i="4"/>
  <c r="Q27" i="4"/>
  <c r="Q52" i="4"/>
  <c r="Q24" i="4"/>
  <c r="Q30" i="4"/>
  <c r="Q31" i="4"/>
  <c r="R27" i="4"/>
  <c r="Q47" i="4"/>
  <c r="R45" i="4"/>
  <c r="R28" i="4"/>
  <c r="Q40" i="4"/>
  <c r="R50" i="4"/>
  <c r="R53" i="4"/>
  <c r="Q46" i="4"/>
  <c r="Q49" i="4"/>
  <c r="Q26" i="4"/>
  <c r="R39" i="4"/>
  <c r="R32" i="4"/>
  <c r="Q23" i="4"/>
  <c r="R36" i="4"/>
  <c r="Q39" i="4"/>
  <c r="R44" i="4"/>
  <c r="R33" i="4"/>
  <c r="R46" i="4"/>
  <c r="R40" i="4"/>
  <c r="Q35" i="4"/>
  <c r="Q51" i="4"/>
  <c r="Q25" i="4"/>
  <c r="Q53" i="4"/>
  <c r="Q32" i="4"/>
  <c r="R24" i="4"/>
  <c r="R35" i="4"/>
  <c r="R38" i="4"/>
  <c r="R37" i="4"/>
  <c r="R26" i="4"/>
  <c r="R30" i="4"/>
  <c r="R42" i="4"/>
  <c r="Q28" i="4"/>
  <c r="Q34" i="4"/>
  <c r="Q45" i="4"/>
  <c r="Q42" i="4"/>
  <c r="Q36" i="4"/>
  <c r="R51" i="4"/>
  <c r="R43" i="4"/>
  <c r="R48" i="4"/>
  <c r="Q37" i="4"/>
  <c r="Q33" i="4"/>
  <c r="R23" i="4"/>
  <c r="R52" i="4"/>
  <c r="R25" i="4"/>
  <c r="Q43" i="4"/>
  <c r="R41" i="4"/>
  <c r="R49" i="4"/>
  <c r="R29" i="4"/>
  <c r="Q50" i="4"/>
  <c r="R31" i="4"/>
  <c r="N13" i="4" l="1"/>
  <c r="N16" i="4"/>
  <c r="X14" i="4"/>
  <c r="Y14" i="4" s="1"/>
  <c r="Z14" i="4" s="1"/>
  <c r="N14" i="4"/>
  <c r="N17" i="4"/>
  <c r="N11" i="4"/>
  <c r="N15" i="4"/>
  <c r="X15" i="4"/>
  <c r="Y15" i="4" s="1"/>
  <c r="Z15" i="4" s="1"/>
  <c r="X13" i="4"/>
  <c r="Y13" i="4" s="1"/>
  <c r="Z13" i="4" s="1"/>
  <c r="AA45" i="4"/>
  <c r="AA29" i="4"/>
  <c r="AA34" i="4"/>
  <c r="AA28" i="4"/>
  <c r="AA47" i="4"/>
  <c r="AA27" i="4"/>
  <c r="AA50" i="4"/>
  <c r="AA25" i="4"/>
  <c r="AA36" i="4"/>
  <c r="AA33" i="4"/>
  <c r="AA49" i="4"/>
  <c r="AA51" i="4"/>
  <c r="AA38" i="4"/>
  <c r="AA24" i="4"/>
  <c r="AA40" i="4"/>
  <c r="AA26" i="4"/>
  <c r="AA32" i="4"/>
  <c r="AA35" i="4"/>
  <c r="AA48" i="4"/>
  <c r="AA31" i="4"/>
  <c r="AA52" i="4"/>
  <c r="AA43" i="4"/>
  <c r="AA39" i="4"/>
  <c r="AA42" i="4"/>
  <c r="AA37" i="4"/>
  <c r="AA46" i="4"/>
  <c r="AA53" i="4"/>
  <c r="AA44" i="4"/>
  <c r="AA41" i="4"/>
  <c r="AA30" i="4"/>
  <c r="AA23" i="4"/>
  <c r="W46" i="4"/>
  <c r="W50" i="4"/>
  <c r="W39" i="4"/>
  <c r="W44" i="4"/>
  <c r="W41" i="4"/>
  <c r="W43" i="4"/>
  <c r="W45" i="4"/>
  <c r="W42" i="4"/>
  <c r="W37" i="4"/>
  <c r="W47" i="4"/>
  <c r="W36" i="4"/>
  <c r="W52" i="4"/>
  <c r="W33" i="4"/>
  <c r="W49" i="4"/>
  <c r="W53" i="4"/>
  <c r="W48" i="4"/>
  <c r="W38" i="4"/>
  <c r="W34" i="4"/>
  <c r="W51" i="4"/>
  <c r="W40" i="4"/>
  <c r="W35" i="4"/>
  <c r="W31" i="4"/>
  <c r="W32" i="4"/>
  <c r="W30" i="4"/>
  <c r="W29" i="4"/>
  <c r="W28" i="4"/>
  <c r="W27" i="4"/>
  <c r="W26" i="4"/>
  <c r="W25" i="4"/>
  <c r="W24" i="4"/>
  <c r="W23" i="4"/>
  <c r="R15" i="4"/>
  <c r="R17" i="4"/>
  <c r="Q13" i="4"/>
  <c r="Q15" i="4"/>
  <c r="Q17" i="4"/>
  <c r="R13" i="4"/>
  <c r="R16" i="4"/>
  <c r="Q12" i="4"/>
  <c r="R14" i="4"/>
  <c r="Q16" i="4"/>
  <c r="R12" i="4"/>
  <c r="Q14" i="4"/>
  <c r="R11" i="4"/>
  <c r="Q11" i="4"/>
  <c r="S43" i="4"/>
  <c r="V43" i="4" s="1"/>
  <c r="S47" i="4"/>
  <c r="V47" i="4" s="1"/>
  <c r="S51" i="4"/>
  <c r="V51" i="4" s="1"/>
  <c r="S45" i="4"/>
  <c r="V45" i="4" s="1"/>
  <c r="S27" i="4"/>
  <c r="S39" i="4"/>
  <c r="V39" i="4" s="1"/>
  <c r="S32" i="4"/>
  <c r="S48" i="4"/>
  <c r="S38" i="4"/>
  <c r="V38" i="4" s="1"/>
  <c r="S42" i="4"/>
  <c r="V42" i="4" s="1"/>
  <c r="S29" i="4"/>
  <c r="V29" i="4" s="1"/>
  <c r="S37" i="4"/>
  <c r="V37" i="4" s="1"/>
  <c r="S50" i="4"/>
  <c r="V50" i="4" s="1"/>
  <c r="S24" i="4"/>
  <c r="V24" i="4" s="1"/>
  <c r="S46" i="4"/>
  <c r="V46" i="4" s="1"/>
  <c r="S35" i="4"/>
  <c r="V35" i="4" s="1"/>
  <c r="S53" i="4"/>
  <c r="V53" i="4" s="1"/>
  <c r="S25" i="4"/>
  <c r="S31" i="4"/>
  <c r="V31" i="4" s="1"/>
  <c r="S34" i="4"/>
  <c r="V34" i="4" s="1"/>
  <c r="S36" i="4"/>
  <c r="V36" i="4" s="1"/>
  <c r="S44" i="4"/>
  <c r="V44" i="4" s="1"/>
  <c r="S28" i="4"/>
  <c r="V28" i="4" s="1"/>
  <c r="S52" i="4"/>
  <c r="V52" i="4" s="1"/>
  <c r="S40" i="4"/>
  <c r="V40" i="4" s="1"/>
  <c r="S41" i="4"/>
  <c r="S33" i="4"/>
  <c r="V33" i="4" s="1"/>
  <c r="S26" i="4"/>
  <c r="V26" i="4" s="1"/>
  <c r="S30" i="4"/>
  <c r="S49" i="4"/>
  <c r="V49" i="4" s="1"/>
  <c r="S23" i="4"/>
  <c r="AB33" i="4" l="1"/>
  <c r="AB29" i="4"/>
  <c r="AB46" i="4"/>
  <c r="AB47" i="4"/>
  <c r="AB34" i="4"/>
  <c r="AA16" i="4"/>
  <c r="AA17" i="4"/>
  <c r="AB40" i="4"/>
  <c r="AA13" i="4"/>
  <c r="AA11" i="4"/>
  <c r="AA14" i="4"/>
  <c r="AA12" i="4"/>
  <c r="AA15" i="4"/>
  <c r="AB36" i="4"/>
  <c r="AB50" i="4"/>
  <c r="AB53" i="4"/>
  <c r="AB24" i="4"/>
  <c r="AB38" i="4"/>
  <c r="AB43" i="4"/>
  <c r="W13" i="4"/>
  <c r="AB52" i="4"/>
  <c r="AB35" i="4"/>
  <c r="AB37" i="4"/>
  <c r="AB45" i="4"/>
  <c r="W17" i="4"/>
  <c r="W11" i="4"/>
  <c r="W14" i="4"/>
  <c r="W15" i="4"/>
  <c r="W16" i="4"/>
  <c r="W12" i="4"/>
  <c r="AB49" i="4"/>
  <c r="AB39" i="4"/>
  <c r="AB28" i="4"/>
  <c r="AB31" i="4"/>
  <c r="AB51" i="4"/>
  <c r="AB26" i="4"/>
  <c r="AB44" i="4"/>
  <c r="AB42" i="4"/>
  <c r="V32" i="4"/>
  <c r="AB32" i="4" s="1"/>
  <c r="S15" i="4"/>
  <c r="V15" i="4" s="1"/>
  <c r="V41" i="4"/>
  <c r="AB41" i="4" s="1"/>
  <c r="S16" i="4"/>
  <c r="V16" i="4" s="1"/>
  <c r="AB16" i="4" s="1"/>
  <c r="V25" i="4"/>
  <c r="AB25" i="4" s="1"/>
  <c r="S12" i="4"/>
  <c r="V12" i="4" s="1"/>
  <c r="AB12" i="4" s="1"/>
  <c r="V30" i="4"/>
  <c r="AB30" i="4" s="1"/>
  <c r="S14" i="4"/>
  <c r="V14" i="4" s="1"/>
  <c r="V27" i="4"/>
  <c r="AB27" i="4" s="1"/>
  <c r="S13" i="4"/>
  <c r="V13" i="4" s="1"/>
  <c r="V48" i="4"/>
  <c r="AB48" i="4" s="1"/>
  <c r="S17" i="4"/>
  <c r="V17" i="4" s="1"/>
  <c r="V23" i="4"/>
  <c r="AB23" i="4" s="1"/>
  <c r="S11" i="4"/>
  <c r="V11" i="4" s="1"/>
  <c r="AB17" i="4" l="1"/>
  <c r="AB14" i="4"/>
  <c r="AB13" i="4"/>
  <c r="AB15" i="4"/>
  <c r="AB11" i="4"/>
  <c r="B35" i="4"/>
  <c r="B52" i="4"/>
  <c r="B26" i="4"/>
  <c r="B42" i="4"/>
  <c r="B31" i="4"/>
  <c r="B28" i="4"/>
  <c r="B40" i="4"/>
  <c r="B41" i="4"/>
  <c r="B38" i="4"/>
  <c r="B24" i="4"/>
  <c r="B49" i="4"/>
  <c r="B44" i="4"/>
  <c r="B51" i="4"/>
  <c r="B25" i="4"/>
  <c r="B34" i="4"/>
  <c r="B46" i="4"/>
  <c r="B29" i="4"/>
  <c r="B48" i="4"/>
  <c r="B36" i="4"/>
  <c r="B45" i="4"/>
  <c r="B32" i="4"/>
  <c r="B47" i="4"/>
  <c r="B50" i="4"/>
  <c r="B39" i="4"/>
  <c r="B33" i="4"/>
  <c r="B43" i="4"/>
  <c r="B23" i="4"/>
  <c r="B37" i="4"/>
  <c r="B27" i="4"/>
  <c r="B53" i="4"/>
  <c r="B30" i="4"/>
  <c r="G57" i="38" l="1"/>
  <c r="H57" i="38"/>
  <c r="H23" i="38"/>
  <c r="N23" i="38" s="1"/>
  <c r="G24" i="38"/>
  <c r="G26" i="38"/>
  <c r="G28" i="38"/>
  <c r="G30" i="38"/>
  <c r="G32" i="38"/>
  <c r="G34" i="38"/>
  <c r="G36" i="38"/>
  <c r="G38" i="38"/>
  <c r="G40" i="38"/>
  <c r="G42" i="38"/>
  <c r="G44" i="38"/>
  <c r="G46" i="38"/>
  <c r="G48" i="38"/>
  <c r="G50" i="38"/>
  <c r="G52" i="38"/>
  <c r="G54" i="38"/>
  <c r="G56" i="38"/>
  <c r="G27" i="38"/>
  <c r="G29" i="38"/>
  <c r="G33" i="38"/>
  <c r="G37" i="38"/>
  <c r="G43" i="38"/>
  <c r="G45" i="38"/>
  <c r="G49" i="38"/>
  <c r="G53" i="38"/>
  <c r="H27" i="38"/>
  <c r="N27" i="38" s="1"/>
  <c r="H31" i="38"/>
  <c r="N31" i="38" s="1"/>
  <c r="H35" i="38"/>
  <c r="N35" i="38" s="1"/>
  <c r="H39" i="38"/>
  <c r="N39" i="38" s="1"/>
  <c r="H43" i="38"/>
  <c r="N43" i="38" s="1"/>
  <c r="H47" i="38"/>
  <c r="N47" i="38" s="1"/>
  <c r="H53" i="38"/>
  <c r="N53" i="38" s="1"/>
  <c r="H24" i="38"/>
  <c r="N24" i="38" s="1"/>
  <c r="H26" i="38"/>
  <c r="N26" i="38" s="1"/>
  <c r="H28" i="38"/>
  <c r="N28" i="38" s="1"/>
  <c r="H30" i="38"/>
  <c r="N30" i="38" s="1"/>
  <c r="H32" i="38"/>
  <c r="N32" i="38" s="1"/>
  <c r="H34" i="38"/>
  <c r="N34" i="38" s="1"/>
  <c r="H36" i="38"/>
  <c r="N36" i="38" s="1"/>
  <c r="H38" i="38"/>
  <c r="N38" i="38" s="1"/>
  <c r="H40" i="38"/>
  <c r="N40" i="38" s="1"/>
  <c r="H42" i="38"/>
  <c r="N42" i="38" s="1"/>
  <c r="H44" i="38"/>
  <c r="N44" i="38" s="1"/>
  <c r="H46" i="38"/>
  <c r="N46" i="38" s="1"/>
  <c r="H48" i="38"/>
  <c r="N48" i="38" s="1"/>
  <c r="H50" i="38"/>
  <c r="N50" i="38" s="1"/>
  <c r="H52" i="38"/>
  <c r="N52" i="38" s="1"/>
  <c r="H54" i="38"/>
  <c r="H56" i="38"/>
  <c r="G25" i="38"/>
  <c r="G31" i="38"/>
  <c r="G35" i="38"/>
  <c r="G39" i="38"/>
  <c r="G41" i="38"/>
  <c r="G47" i="38"/>
  <c r="G51" i="38"/>
  <c r="G55" i="38"/>
  <c r="H25" i="38"/>
  <c r="N25" i="38" s="1"/>
  <c r="H29" i="38"/>
  <c r="N29" i="38" s="1"/>
  <c r="H33" i="38"/>
  <c r="N33" i="38" s="1"/>
  <c r="H37" i="38"/>
  <c r="N37" i="38" s="1"/>
  <c r="H41" i="38"/>
  <c r="N41" i="38" s="1"/>
  <c r="H45" i="38"/>
  <c r="N45" i="38" s="1"/>
  <c r="H49" i="38"/>
  <c r="N49" i="38" s="1"/>
  <c r="H51" i="38"/>
  <c r="N51" i="38" s="1"/>
  <c r="H55" i="38"/>
  <c r="C24" i="38"/>
  <c r="M24" i="38" s="1"/>
  <c r="C25" i="38"/>
  <c r="M25" i="38" s="1"/>
  <c r="C26" i="38"/>
  <c r="M26" i="38" s="1"/>
  <c r="C27" i="38"/>
  <c r="M27" i="38" s="1"/>
  <c r="C28" i="38"/>
  <c r="M28" i="38" s="1"/>
  <c r="C29" i="38"/>
  <c r="M29" i="38" s="1"/>
  <c r="C30" i="38"/>
  <c r="M30" i="38" s="1"/>
  <c r="C31" i="38"/>
  <c r="M31" i="38" s="1"/>
  <c r="C32" i="38"/>
  <c r="M32" i="38" s="1"/>
  <c r="C33" i="38"/>
  <c r="M33" i="38" s="1"/>
  <c r="C34" i="38"/>
  <c r="M34" i="38" s="1"/>
  <c r="C35" i="38"/>
  <c r="M35" i="38" s="1"/>
  <c r="C36" i="38"/>
  <c r="M36" i="38" s="1"/>
  <c r="C37" i="38"/>
  <c r="M37" i="38" s="1"/>
  <c r="C38" i="38"/>
  <c r="M38" i="38" s="1"/>
  <c r="C39" i="38"/>
  <c r="M39" i="38" s="1"/>
  <c r="C40" i="38"/>
  <c r="M40" i="38" s="1"/>
  <c r="C41" i="38"/>
  <c r="M41" i="38" s="1"/>
  <c r="C42" i="38"/>
  <c r="M42" i="38" s="1"/>
  <c r="C43" i="38"/>
  <c r="M43" i="38" s="1"/>
  <c r="C44" i="38"/>
  <c r="M44" i="38" s="1"/>
  <c r="C45" i="38"/>
  <c r="M45" i="38" s="1"/>
  <c r="C46" i="38"/>
  <c r="M46" i="38" s="1"/>
  <c r="C47" i="38"/>
  <c r="M47" i="38" s="1"/>
  <c r="C48" i="38"/>
  <c r="M48" i="38" s="1"/>
  <c r="C49" i="38"/>
  <c r="M49" i="38" s="1"/>
  <c r="C50" i="38"/>
  <c r="M50" i="38" s="1"/>
  <c r="C51" i="38"/>
  <c r="M51" i="38" s="1"/>
  <c r="C52" i="38"/>
  <c r="M52" i="38" s="1"/>
  <c r="C53" i="38"/>
  <c r="M53" i="38" s="1"/>
  <c r="C54" i="38"/>
  <c r="C55" i="38"/>
  <c r="C56" i="38"/>
  <c r="C57" i="38"/>
  <c r="D24" i="38"/>
  <c r="I24" i="38"/>
  <c r="D25" i="38"/>
  <c r="I25" i="38"/>
  <c r="D26" i="38"/>
  <c r="I26" i="38"/>
  <c r="D27" i="38"/>
  <c r="I27" i="38"/>
  <c r="D28" i="38"/>
  <c r="I28" i="38"/>
  <c r="D29" i="38"/>
  <c r="I29" i="38"/>
  <c r="D30" i="38"/>
  <c r="I30" i="38"/>
  <c r="D31" i="38"/>
  <c r="I31" i="38"/>
  <c r="D32" i="38"/>
  <c r="I32" i="38"/>
  <c r="D33" i="38"/>
  <c r="I33" i="38"/>
  <c r="D34" i="38"/>
  <c r="I34" i="38"/>
  <c r="D35" i="38"/>
  <c r="I35" i="38"/>
  <c r="D36" i="38"/>
  <c r="I36" i="38"/>
  <c r="D37" i="38"/>
  <c r="I37" i="38"/>
  <c r="D38" i="38"/>
  <c r="I38" i="38"/>
  <c r="D39" i="38"/>
  <c r="I39" i="38"/>
  <c r="D40" i="38"/>
  <c r="I40" i="38"/>
  <c r="D41" i="38"/>
  <c r="I41" i="38"/>
  <c r="D42" i="38"/>
  <c r="I42" i="38"/>
  <c r="D43" i="38"/>
  <c r="I43" i="38"/>
  <c r="D44" i="38"/>
  <c r="I44" i="38"/>
  <c r="D45" i="38"/>
  <c r="I45" i="38"/>
  <c r="D46" i="38"/>
  <c r="I46" i="38"/>
  <c r="D47" i="38"/>
  <c r="I47" i="38"/>
  <c r="D48" i="38"/>
  <c r="I48" i="38"/>
  <c r="D49" i="38"/>
  <c r="I49" i="38"/>
  <c r="D50" i="38"/>
  <c r="I50" i="38"/>
  <c r="D51" i="38"/>
  <c r="I51" i="38"/>
  <c r="D52" i="38"/>
  <c r="I52" i="38"/>
  <c r="D53" i="38"/>
  <c r="I53" i="38"/>
  <c r="D54" i="38"/>
  <c r="I54" i="38"/>
  <c r="D55" i="38"/>
  <c r="I55" i="38"/>
  <c r="D56" i="38"/>
  <c r="I56" i="38"/>
  <c r="D57" i="38"/>
  <c r="I57" i="38"/>
  <c r="E24" i="38"/>
  <c r="U24" i="38" s="1"/>
  <c r="J24" i="38"/>
  <c r="E25" i="38"/>
  <c r="U25" i="38" s="1"/>
  <c r="J25" i="38"/>
  <c r="E26" i="38"/>
  <c r="U26" i="38" s="1"/>
  <c r="J26" i="38"/>
  <c r="E27" i="38"/>
  <c r="U27" i="38" s="1"/>
  <c r="J27" i="38"/>
  <c r="E28" i="38"/>
  <c r="U28" i="38" s="1"/>
  <c r="J28" i="38"/>
  <c r="E29" i="38"/>
  <c r="U29" i="38" s="1"/>
  <c r="J29" i="38"/>
  <c r="E30" i="38"/>
  <c r="U30" i="38" s="1"/>
  <c r="J30" i="38"/>
  <c r="E31" i="38"/>
  <c r="U31" i="38" s="1"/>
  <c r="J31" i="38"/>
  <c r="E32" i="38"/>
  <c r="U32" i="38" s="1"/>
  <c r="J32" i="38"/>
  <c r="E33" i="38"/>
  <c r="U33" i="38" s="1"/>
  <c r="J33" i="38"/>
  <c r="E34" i="38"/>
  <c r="U34" i="38" s="1"/>
  <c r="J34" i="38"/>
  <c r="E35" i="38"/>
  <c r="U35" i="38" s="1"/>
  <c r="J35" i="38"/>
  <c r="E36" i="38"/>
  <c r="U36" i="38" s="1"/>
  <c r="J36" i="38"/>
  <c r="E37" i="38"/>
  <c r="U37" i="38" s="1"/>
  <c r="J37" i="38"/>
  <c r="E38" i="38"/>
  <c r="U38" i="38" s="1"/>
  <c r="J38" i="38"/>
  <c r="E39" i="38"/>
  <c r="U39" i="38" s="1"/>
  <c r="J39" i="38"/>
  <c r="E40" i="38"/>
  <c r="U40" i="38" s="1"/>
  <c r="J40" i="38"/>
  <c r="E41" i="38"/>
  <c r="U41" i="38" s="1"/>
  <c r="J41" i="38"/>
  <c r="E42" i="38"/>
  <c r="U42" i="38" s="1"/>
  <c r="J42" i="38"/>
  <c r="E43" i="38"/>
  <c r="U43" i="38" s="1"/>
  <c r="J43" i="38"/>
  <c r="E44" i="38"/>
  <c r="U44" i="38" s="1"/>
  <c r="J44" i="38"/>
  <c r="E45" i="38"/>
  <c r="U45" i="38" s="1"/>
  <c r="J45" i="38"/>
  <c r="E46" i="38"/>
  <c r="J46" i="38"/>
  <c r="E47" i="38"/>
  <c r="J47" i="38"/>
  <c r="E48" i="38"/>
  <c r="U48" i="38" s="1"/>
  <c r="J48" i="38"/>
  <c r="E49" i="38"/>
  <c r="J49" i="38"/>
  <c r="E50" i="38"/>
  <c r="U50" i="38" s="1"/>
  <c r="J50" i="38"/>
  <c r="E51" i="38"/>
  <c r="U51" i="38" s="1"/>
  <c r="J51" i="38"/>
  <c r="E52" i="38"/>
  <c r="U52" i="38" s="1"/>
  <c r="J52" i="38"/>
  <c r="E53" i="38"/>
  <c r="U53" i="38" s="1"/>
  <c r="J53" i="38"/>
  <c r="E54" i="38"/>
  <c r="J54" i="38"/>
  <c r="E55" i="38"/>
  <c r="J55" i="38"/>
  <c r="E56" i="38"/>
  <c r="J56" i="38"/>
  <c r="E57" i="38"/>
  <c r="J57" i="38"/>
  <c r="F24" i="38"/>
  <c r="F26" i="38"/>
  <c r="F28" i="38"/>
  <c r="F30" i="38"/>
  <c r="F32" i="38"/>
  <c r="F34" i="38"/>
  <c r="F36" i="38"/>
  <c r="F38" i="38"/>
  <c r="F40" i="38"/>
  <c r="F42" i="38"/>
  <c r="F44" i="38"/>
  <c r="F46" i="38"/>
  <c r="F48" i="38"/>
  <c r="F50" i="38"/>
  <c r="F52" i="38"/>
  <c r="F54" i="38"/>
  <c r="F56" i="38"/>
  <c r="K37" i="38"/>
  <c r="K47" i="38"/>
  <c r="K53" i="38"/>
  <c r="K24" i="38"/>
  <c r="K26" i="38"/>
  <c r="K28" i="38"/>
  <c r="K30" i="38"/>
  <c r="K32" i="38"/>
  <c r="K34" i="38"/>
  <c r="K36" i="38"/>
  <c r="K38" i="38"/>
  <c r="K40" i="38"/>
  <c r="K42" i="38"/>
  <c r="K44" i="38"/>
  <c r="K46" i="38"/>
  <c r="K48" i="38"/>
  <c r="K50" i="38"/>
  <c r="K52" i="38"/>
  <c r="K54" i="38"/>
  <c r="K56" i="38"/>
  <c r="K25" i="38"/>
  <c r="K31" i="38"/>
  <c r="K35" i="38"/>
  <c r="K41" i="38"/>
  <c r="K45" i="38"/>
  <c r="K51" i="38"/>
  <c r="K57" i="38"/>
  <c r="F25" i="38"/>
  <c r="F27" i="38"/>
  <c r="F29" i="38"/>
  <c r="F31" i="38"/>
  <c r="F33" i="38"/>
  <c r="F35" i="38"/>
  <c r="F37" i="38"/>
  <c r="F39" i="38"/>
  <c r="F41" i="38"/>
  <c r="F43" i="38"/>
  <c r="F45" i="38"/>
  <c r="F47" i="38"/>
  <c r="F49" i="38"/>
  <c r="F51" i="38"/>
  <c r="F53" i="38"/>
  <c r="F55" i="38"/>
  <c r="F57" i="38"/>
  <c r="K27" i="38"/>
  <c r="K29" i="38"/>
  <c r="K33" i="38"/>
  <c r="K39" i="38"/>
  <c r="K43" i="38"/>
  <c r="K49" i="38"/>
  <c r="K55" i="38"/>
  <c r="F23" i="38"/>
  <c r="K23" i="38"/>
  <c r="G23" i="38"/>
  <c r="I23" i="38"/>
  <c r="J23" i="38"/>
  <c r="C23" i="38"/>
  <c r="M23" i="38" s="1"/>
  <c r="D23" i="38"/>
  <c r="E23" i="38"/>
  <c r="U23" i="38" s="1"/>
  <c r="B11" i="4"/>
  <c r="B16" i="4"/>
  <c r="B13" i="4"/>
  <c r="B15" i="4"/>
  <c r="B14" i="4"/>
  <c r="B17" i="4"/>
  <c r="B12" i="4"/>
  <c r="U46" i="38" l="1"/>
  <c r="U49" i="38"/>
  <c r="U47" i="38"/>
  <c r="O48" i="38"/>
  <c r="S48" i="38"/>
  <c r="P48" i="38"/>
  <c r="T48" i="38"/>
  <c r="R48" i="38"/>
  <c r="Q48" i="38"/>
  <c r="O40" i="38"/>
  <c r="S40" i="38"/>
  <c r="P40" i="38"/>
  <c r="T40" i="38"/>
  <c r="Q40" i="38"/>
  <c r="R40" i="38"/>
  <c r="O34" i="38"/>
  <c r="S34" i="38"/>
  <c r="R34" i="38"/>
  <c r="P34" i="38"/>
  <c r="T34" i="38"/>
  <c r="Q34" i="38"/>
  <c r="O28" i="38"/>
  <c r="S28" i="38"/>
  <c r="P28" i="38"/>
  <c r="T28" i="38"/>
  <c r="R28" i="38"/>
  <c r="Q28" i="38"/>
  <c r="O52" i="38"/>
  <c r="S52" i="38"/>
  <c r="R52" i="38"/>
  <c r="P52" i="38"/>
  <c r="T52" i="38"/>
  <c r="Q52" i="38"/>
  <c r="O46" i="38"/>
  <c r="S46" i="38"/>
  <c r="P46" i="38"/>
  <c r="T46" i="38"/>
  <c r="R46" i="38"/>
  <c r="Q46" i="38"/>
  <c r="O42" i="38"/>
  <c r="S42" i="38"/>
  <c r="P42" i="38"/>
  <c r="T42" i="38"/>
  <c r="Q42" i="38"/>
  <c r="R42" i="38"/>
  <c r="O36" i="38"/>
  <c r="S36" i="38"/>
  <c r="P36" i="38"/>
  <c r="T36" i="38"/>
  <c r="Q36" i="38"/>
  <c r="R36" i="38"/>
  <c r="O30" i="38"/>
  <c r="S30" i="38"/>
  <c r="P30" i="38"/>
  <c r="T30" i="38"/>
  <c r="R30" i="38"/>
  <c r="Q30" i="38"/>
  <c r="O26" i="38"/>
  <c r="S26" i="38"/>
  <c r="P26" i="38"/>
  <c r="T26" i="38"/>
  <c r="Q26" i="38"/>
  <c r="R26" i="38"/>
  <c r="Q53" i="38"/>
  <c r="R53" i="38"/>
  <c r="T53" i="38"/>
  <c r="O53" i="38"/>
  <c r="S53" i="38"/>
  <c r="P53" i="38"/>
  <c r="Q51" i="38"/>
  <c r="R51" i="38"/>
  <c r="T51" i="38"/>
  <c r="O51" i="38"/>
  <c r="S51" i="38"/>
  <c r="P51" i="38"/>
  <c r="Q49" i="38"/>
  <c r="T49" i="38"/>
  <c r="R49" i="38"/>
  <c r="O49" i="38"/>
  <c r="S49" i="38"/>
  <c r="P49" i="38"/>
  <c r="Q47" i="38"/>
  <c r="P47" i="38"/>
  <c r="R47" i="38"/>
  <c r="O47" i="38"/>
  <c r="S47" i="38"/>
  <c r="T47" i="38"/>
  <c r="Q45" i="38"/>
  <c r="P45" i="38"/>
  <c r="R45" i="38"/>
  <c r="O45" i="38"/>
  <c r="S45" i="38"/>
  <c r="T45" i="38"/>
  <c r="Q43" i="38"/>
  <c r="P43" i="38"/>
  <c r="R43" i="38"/>
  <c r="O43" i="38"/>
  <c r="S43" i="38"/>
  <c r="T43" i="38"/>
  <c r="Q41" i="38"/>
  <c r="P41" i="38"/>
  <c r="R41" i="38"/>
  <c r="T41" i="38"/>
  <c r="O41" i="38"/>
  <c r="S41" i="38"/>
  <c r="Q39" i="38"/>
  <c r="P39" i="38"/>
  <c r="R39" i="38"/>
  <c r="T39" i="38"/>
  <c r="O39" i="38"/>
  <c r="S39" i="38"/>
  <c r="Q37" i="38"/>
  <c r="P37" i="38"/>
  <c r="R37" i="38"/>
  <c r="T37" i="38"/>
  <c r="O37" i="38"/>
  <c r="S37" i="38"/>
  <c r="Q35" i="38"/>
  <c r="R35" i="38"/>
  <c r="T35" i="38"/>
  <c r="O35" i="38"/>
  <c r="S35" i="38"/>
  <c r="P35" i="38"/>
  <c r="Q33" i="38"/>
  <c r="R33" i="38"/>
  <c r="T33" i="38"/>
  <c r="O33" i="38"/>
  <c r="S33" i="38"/>
  <c r="P33" i="38"/>
  <c r="Q31" i="38"/>
  <c r="R31" i="38"/>
  <c r="T31" i="38"/>
  <c r="O31" i="38"/>
  <c r="S31" i="38"/>
  <c r="P31" i="38"/>
  <c r="Q29" i="38"/>
  <c r="T29" i="38"/>
  <c r="R29" i="38"/>
  <c r="O29" i="38"/>
  <c r="S29" i="38"/>
  <c r="P29" i="38"/>
  <c r="Q27" i="38"/>
  <c r="R27" i="38"/>
  <c r="P27" i="38"/>
  <c r="O27" i="38"/>
  <c r="S27" i="38"/>
  <c r="T27" i="38"/>
  <c r="Q25" i="38"/>
  <c r="T25" i="38"/>
  <c r="R25" i="38"/>
  <c r="P25" i="38"/>
  <c r="O25" i="38"/>
  <c r="S25" i="38"/>
  <c r="O50" i="38"/>
  <c r="S50" i="38"/>
  <c r="P50" i="38"/>
  <c r="T50" i="38"/>
  <c r="R50" i="38"/>
  <c r="Q50" i="38"/>
  <c r="O44" i="38"/>
  <c r="S44" i="38"/>
  <c r="P44" i="38"/>
  <c r="T44" i="38"/>
  <c r="R44" i="38"/>
  <c r="Q44" i="38"/>
  <c r="O38" i="38"/>
  <c r="S38" i="38"/>
  <c r="P38" i="38"/>
  <c r="T38" i="38"/>
  <c r="Q38" i="38"/>
  <c r="R38" i="38"/>
  <c r="O32" i="38"/>
  <c r="S32" i="38"/>
  <c r="R32" i="38"/>
  <c r="P32" i="38"/>
  <c r="T32" i="38"/>
  <c r="Q32" i="38"/>
  <c r="O24" i="38"/>
  <c r="S24" i="38"/>
  <c r="P24" i="38"/>
  <c r="T24" i="38"/>
  <c r="Q24" i="38"/>
  <c r="R24" i="38"/>
  <c r="Q23" i="38"/>
  <c r="R23" i="38"/>
  <c r="S23" i="38"/>
  <c r="T23" i="38"/>
  <c r="P23" i="38"/>
  <c r="O23" i="38"/>
  <c r="E12" i="38"/>
  <c r="J12" i="38"/>
  <c r="G13" i="38"/>
  <c r="E14" i="38"/>
  <c r="J14" i="38"/>
  <c r="G15" i="38"/>
  <c r="E16" i="38"/>
  <c r="J16" i="38"/>
  <c r="G17" i="38"/>
  <c r="E18" i="38"/>
  <c r="J18" i="38"/>
  <c r="G19" i="38"/>
  <c r="E20" i="38"/>
  <c r="J20" i="38"/>
  <c r="J13" i="38"/>
  <c r="J15" i="38"/>
  <c r="E17" i="38"/>
  <c r="E19" i="38"/>
  <c r="G20" i="38"/>
  <c r="F13" i="38"/>
  <c r="F15" i="38"/>
  <c r="F17" i="38"/>
  <c r="I18" i="38"/>
  <c r="I20" i="38"/>
  <c r="F12" i="38"/>
  <c r="K12" i="38"/>
  <c r="I13" i="38"/>
  <c r="F14" i="38"/>
  <c r="K14" i="38"/>
  <c r="I15" i="38"/>
  <c r="F16" i="38"/>
  <c r="K16" i="38"/>
  <c r="I17" i="38"/>
  <c r="F18" i="38"/>
  <c r="K18" i="38"/>
  <c r="I19" i="38"/>
  <c r="F20" i="38"/>
  <c r="K20" i="38"/>
  <c r="G12" i="38"/>
  <c r="E13" i="38"/>
  <c r="G14" i="38"/>
  <c r="E15" i="38"/>
  <c r="G16" i="38"/>
  <c r="J17" i="38"/>
  <c r="G18" i="38"/>
  <c r="J19" i="38"/>
  <c r="I12" i="38"/>
  <c r="K13" i="38"/>
  <c r="I14" i="38"/>
  <c r="K15" i="38"/>
  <c r="I16" i="38"/>
  <c r="K17" i="38"/>
  <c r="F19" i="38"/>
  <c r="K19" i="38"/>
  <c r="F11" i="38"/>
  <c r="K11" i="38"/>
  <c r="G11" i="38"/>
  <c r="I11" i="38"/>
  <c r="J11" i="38"/>
  <c r="E11" i="38"/>
</calcChain>
</file>

<file path=xl/sharedStrings.xml><?xml version="1.0" encoding="utf-8"?>
<sst xmlns="http://schemas.openxmlformats.org/spreadsheetml/2006/main" count="6372" uniqueCount="448">
  <si>
    <t>https://financials.morningstar.com/ratios/r.html?t=XETR:G24&amp;culture=en&amp;platform=sal</t>
  </si>
  <si>
    <t>DIY Investor</t>
  </si>
  <si>
    <t>diyinvestor.de</t>
  </si>
  <si>
    <t>axel@diyinvestor.de</t>
  </si>
  <si>
    <t>Luegplatz 2</t>
  </si>
  <si>
    <t>40545 Düsseldorf</t>
  </si>
  <si>
    <t>DISCLAIMER</t>
  </si>
  <si>
    <t>Die Inhalte dieses Dokumentes wurden mit größtmöglicher Sorgfalt und nach bestem Gewissen erstellt. DIY Investor übernimmt jedoch keine Gewähr für die Aktualität, Vollständigkeit und Richtigkeit der bereitgestellten Informationen.</t>
  </si>
  <si>
    <t>Die hier veröffentlichten Inhalte, Werke und bereitgestellten Informationen unterliegen dem deutschen Urheberrecht und Leistungsschutzrecht. Jede Art der Vervielfältigung, Bearbeitung, Verbreitung, Einspeicherung und jede Art der Verwertung außerhalb der Grenzen des Urheberrechts bedarf der vorherigen schriftlichen Zustimmung des jeweiligen Rechteinhabers. Das unerlaubte Kopieren/Speichern der bereitgestellten Informationen ist nicht gestattet.</t>
  </si>
  <si>
    <t>Other inputs</t>
  </si>
  <si>
    <t>Item</t>
  </si>
  <si>
    <t>USA</t>
  </si>
  <si>
    <t>Synthetischer Bond Yield</t>
  </si>
  <si>
    <t>Interest Coverage Ratio</t>
  </si>
  <si>
    <t>Gearing</t>
  </si>
  <si>
    <t>Schätzung Bond Rating</t>
  </si>
  <si>
    <t>Default Spread</t>
  </si>
  <si>
    <t>Category</t>
  </si>
  <si>
    <t>&gt; 8.50</t>
  </si>
  <si>
    <t>AAA</t>
  </si>
  <si>
    <t>Investment grade</t>
  </si>
  <si>
    <t>6.50 - 8.50</t>
  </si>
  <si>
    <t>AA</t>
  </si>
  <si>
    <t>5.50 - 6.50</t>
  </si>
  <si>
    <t>A+</t>
  </si>
  <si>
    <t>4.25 - 5.50</t>
  </si>
  <si>
    <t>A</t>
  </si>
  <si>
    <t>3.00 - 4.25</t>
  </si>
  <si>
    <t xml:space="preserve">A– </t>
  </si>
  <si>
    <t>2.50 - 3.00</t>
  </si>
  <si>
    <t>BBB</t>
  </si>
  <si>
    <t>2.00 - 2.50</t>
  </si>
  <si>
    <t>1.5-1.7</t>
  </si>
  <si>
    <t>BB</t>
  </si>
  <si>
    <t>Non-investment grade</t>
  </si>
  <si>
    <t>1.75 - 2.00</t>
  </si>
  <si>
    <t>B+</t>
  </si>
  <si>
    <t>1.50 - 1.75</t>
  </si>
  <si>
    <t>B</t>
  </si>
  <si>
    <t>1.25 - 1.50</t>
  </si>
  <si>
    <t>B-</t>
  </si>
  <si>
    <t>0.80 - 1.25</t>
  </si>
  <si>
    <t>CCC</t>
  </si>
  <si>
    <t>0.65 - 0.80</t>
  </si>
  <si>
    <t>CC</t>
  </si>
  <si>
    <t>0.20 - 0.65</t>
  </si>
  <si>
    <t>C</t>
  </si>
  <si>
    <t>&lt; 0.20</t>
  </si>
  <si>
    <t>D</t>
  </si>
  <si>
    <t>Quelle: Damodaran</t>
  </si>
  <si>
    <t>Ressourcen und Links</t>
  </si>
  <si>
    <t>Link</t>
  </si>
  <si>
    <t>Treasury Yields USA</t>
  </si>
  <si>
    <t>https://www.treasury.gov/resource-center/data-chart-center/interest-rates/Pages/TextView.aspx?data=yield</t>
  </si>
  <si>
    <t>30Jährige Bundesanleihen D</t>
  </si>
  <si>
    <t>http://www.finanzen.net/zinsen/30j-Bundesanleihen</t>
  </si>
  <si>
    <r>
      <t xml:space="preserve">Industriekennzahlen </t>
    </r>
    <r>
      <rPr>
        <b/>
        <sz val="10"/>
        <color rgb="FF00A0F0"/>
        <rFont val="Arial"/>
        <family val="2"/>
      </rPr>
      <t>(Quelle: Damodaran)</t>
    </r>
  </si>
  <si>
    <t>Westeuropa</t>
  </si>
  <si>
    <t>Industry Name</t>
  </si>
  <si>
    <t>Number of firms</t>
  </si>
  <si>
    <t xml:space="preserve">Beta </t>
  </si>
  <si>
    <t>D/E Ratio</t>
  </si>
  <si>
    <t>Tax rate</t>
  </si>
  <si>
    <t>Unlevered beta</t>
  </si>
  <si>
    <t>Cash/Firm value</t>
  </si>
  <si>
    <t>Unlevered beta corrected for cash</t>
  </si>
  <si>
    <t>HiLo Risk</t>
  </si>
  <si>
    <t>Standard deviation of equity</t>
  </si>
  <si>
    <t>Standard deviation in operating income (last 10 years)</t>
  </si>
  <si>
    <t>Advertising</t>
  </si>
  <si>
    <t>Aerospace/Defense</t>
  </si>
  <si>
    <t>Air Transport</t>
  </si>
  <si>
    <t>Apparel</t>
  </si>
  <si>
    <t>Auto &amp; Truck</t>
  </si>
  <si>
    <t>Auto Parts</t>
  </si>
  <si>
    <t>Bank (Money Center)</t>
  </si>
  <si>
    <t>Banks (Regional)</t>
  </si>
  <si>
    <t>Beverage (Alcoholic)</t>
  </si>
  <si>
    <t>Beverage (Soft)</t>
  </si>
  <si>
    <t>Broadcasting</t>
  </si>
  <si>
    <t>Brokerage &amp; Investment Banking</t>
  </si>
  <si>
    <t>Building Materials</t>
  </si>
  <si>
    <t>Business &amp; Consumer Services</t>
  </si>
  <si>
    <t>Cable TV</t>
  </si>
  <si>
    <t>Chemical (Basic)</t>
  </si>
  <si>
    <t>Chemical (Diversified)</t>
  </si>
  <si>
    <t>Chemical (Specialty)</t>
  </si>
  <si>
    <t>Coal &amp; Related Energy</t>
  </si>
  <si>
    <t>Computer Services</t>
  </si>
  <si>
    <t>Computers/Peripherals</t>
  </si>
  <si>
    <t>Construction Supplies</t>
  </si>
  <si>
    <t>Diversified</t>
  </si>
  <si>
    <t>Drugs (Biotechnology)</t>
  </si>
  <si>
    <t>Drugs (Pharmaceutical)</t>
  </si>
  <si>
    <t>Education</t>
  </si>
  <si>
    <t>Electrical Equipment</t>
  </si>
  <si>
    <t>Electronics (Consumer &amp; Office)</t>
  </si>
  <si>
    <t>Electronics (General)</t>
  </si>
  <si>
    <t>Engineering/Construction</t>
  </si>
  <si>
    <t>Entertainment</t>
  </si>
  <si>
    <t>Environmental &amp; Waste Services</t>
  </si>
  <si>
    <t>Farming/Agriculture</t>
  </si>
  <si>
    <t>Financial Svcs. (Non-bank &amp; Insurance)</t>
  </si>
  <si>
    <t>Food Processing</t>
  </si>
  <si>
    <t>Food Wholesalers</t>
  </si>
  <si>
    <t>Furn/Home Furnishings</t>
  </si>
  <si>
    <t>Green &amp; Renewable Energy</t>
  </si>
  <si>
    <t>Healthcare Products</t>
  </si>
  <si>
    <t>Healthcare Support Services</t>
  </si>
  <si>
    <t>Heathcare Information and Technology</t>
  </si>
  <si>
    <t>Homebuilding</t>
  </si>
  <si>
    <t>Hospitals/Healthcare Facilities</t>
  </si>
  <si>
    <t>Hotel/Gaming</t>
  </si>
  <si>
    <t>Household Products</t>
  </si>
  <si>
    <t>Information Services</t>
  </si>
  <si>
    <t>Insurance (General)</t>
  </si>
  <si>
    <t>Insurance (Life)</t>
  </si>
  <si>
    <t>Insurance (Prop/Cas.)</t>
  </si>
  <si>
    <t>Investments &amp; Asset Management</t>
  </si>
  <si>
    <t>Machinery</t>
  </si>
  <si>
    <t>Metals &amp; Mining</t>
  </si>
  <si>
    <t>Office Equipment &amp; Services</t>
  </si>
  <si>
    <t>Oil/Gas (Integrated)</t>
  </si>
  <si>
    <t>Oil/Gas (Production and Exploration)</t>
  </si>
  <si>
    <t>Oil/Gas Distribution</t>
  </si>
  <si>
    <t>Oilfield Svcs/Equip.</t>
  </si>
  <si>
    <t>Packaging &amp; Container</t>
  </si>
  <si>
    <t>Paper/Forest Products</t>
  </si>
  <si>
    <t>Power</t>
  </si>
  <si>
    <t>Precious Metals</t>
  </si>
  <si>
    <t>Publishing &amp; Newspapers</t>
  </si>
  <si>
    <t>R.E.I.T.</t>
  </si>
  <si>
    <t>Real Estate (Development)</t>
  </si>
  <si>
    <t>Real Estate (General/Diversified)</t>
  </si>
  <si>
    <t>Real Estate (Operations &amp; Services)</t>
  </si>
  <si>
    <t>Recreation</t>
  </si>
  <si>
    <t>Reinsurance</t>
  </si>
  <si>
    <t>Restaurant/Dining</t>
  </si>
  <si>
    <t>Retail (Automotive)</t>
  </si>
  <si>
    <t>Retail (Building Supply)</t>
  </si>
  <si>
    <t>Retail (Distributors)</t>
  </si>
  <si>
    <t>Retail (General)</t>
  </si>
  <si>
    <t>Retail (Grocery and Food)</t>
  </si>
  <si>
    <t>Retail (Online)</t>
  </si>
  <si>
    <t>Retail (Special Lines)</t>
  </si>
  <si>
    <t>Rubber&amp; Tires</t>
  </si>
  <si>
    <t>Semiconductor</t>
  </si>
  <si>
    <t>Semiconductor Equip</t>
  </si>
  <si>
    <t>Shipbuilding &amp; Marine</t>
  </si>
  <si>
    <t>Shoe</t>
  </si>
  <si>
    <t>Software (Entertainment)</t>
  </si>
  <si>
    <t>Software (Internet)</t>
  </si>
  <si>
    <t>Software (System &amp; Application)</t>
  </si>
  <si>
    <t>Steel</t>
  </si>
  <si>
    <t>Telecom (Wireless)</t>
  </si>
  <si>
    <t>Telecom. Equipment</t>
  </si>
  <si>
    <t>Telecom. Services</t>
  </si>
  <si>
    <t>Tobacco</t>
  </si>
  <si>
    <t>Transportation</t>
  </si>
  <si>
    <t>Transportation (Railroads)</t>
  </si>
  <si>
    <t>Trucking</t>
  </si>
  <si>
    <t>Utility (General)</t>
  </si>
  <si>
    <t>Utility (Water)</t>
  </si>
  <si>
    <t>Total Market</t>
  </si>
  <si>
    <t>Total Market (without financials)</t>
  </si>
  <si>
    <t>ROE</t>
  </si>
  <si>
    <t>ROIC</t>
  </si>
  <si>
    <t>EBIT margin</t>
  </si>
  <si>
    <t>Current Ratio</t>
  </si>
  <si>
    <t>Company</t>
  </si>
  <si>
    <t>Ticker</t>
  </si>
  <si>
    <t>Subsegment</t>
  </si>
  <si>
    <t>Asset Turnover</t>
  </si>
  <si>
    <t>Fixed Assets Turnover</t>
  </si>
  <si>
    <t>Inventory Turnover</t>
  </si>
  <si>
    <t>Receivables Turnover</t>
  </si>
  <si>
    <t>Cash Conversion Cycle</t>
  </si>
  <si>
    <t>Payables Period</t>
  </si>
  <si>
    <t>Days Inventory</t>
  </si>
  <si>
    <t>Days Sales Outstanding</t>
  </si>
  <si>
    <t>TTM</t>
  </si>
  <si>
    <t>2018-12</t>
  </si>
  <si>
    <t>2017-12</t>
  </si>
  <si>
    <t>2016-12</t>
  </si>
  <si>
    <t>2015-12</t>
  </si>
  <si>
    <t>2014-12</t>
  </si>
  <si>
    <t>2013-12</t>
  </si>
  <si>
    <t>2012-12</t>
  </si>
  <si>
    <t>2011-12</t>
  </si>
  <si>
    <t>2010-12</t>
  </si>
  <si>
    <t>2009-12</t>
  </si>
  <si>
    <t>Efficiency</t>
  </si>
  <si>
    <t>Key Ratios -&gt; Efficiency Ratios</t>
  </si>
  <si>
    <t>Debt/Equity</t>
  </si>
  <si>
    <t>Financial Leverage</t>
  </si>
  <si>
    <t>Quick Ratio</t>
  </si>
  <si>
    <t>Latest Qtr</t>
  </si>
  <si>
    <t>Liquidity/Financial Health</t>
  </si>
  <si>
    <t>Total Liabilities &amp; Equity</t>
  </si>
  <si>
    <t>Total Stockholders' Equity</t>
  </si>
  <si>
    <t>Total Liabilities</t>
  </si>
  <si>
    <t>Other Long-Term Liabilities</t>
  </si>
  <si>
    <t>Long-Term Debt</t>
  </si>
  <si>
    <t>Total Current Liabilities</t>
  </si>
  <si>
    <t>Other Short-Term Liabilities</t>
  </si>
  <si>
    <t>Accrued Liabilities</t>
  </si>
  <si>
    <t>Taxes Payable</t>
  </si>
  <si>
    <t>Short-Term Debt</t>
  </si>
  <si>
    <t>Accounts Payable</t>
  </si>
  <si>
    <t>Total Assets</t>
  </si>
  <si>
    <t>Other Long-Term Assets</t>
  </si>
  <si>
    <t>Intangibles</t>
  </si>
  <si>
    <t>Net PP&amp;E</t>
  </si>
  <si>
    <t>Total Current Assets</t>
  </si>
  <si>
    <t>Other Current Assets</t>
  </si>
  <si>
    <t>Inventory</t>
  </si>
  <si>
    <t>Accounts Receivable</t>
  </si>
  <si>
    <t>Cash &amp; Short-Term Investments</t>
  </si>
  <si>
    <t>Balance Sheet Items (in %)</t>
  </si>
  <si>
    <t>Key Ratios -&gt; Financial Health</t>
  </si>
  <si>
    <t>Free Cash Flow/Net Income</t>
  </si>
  <si>
    <t>Free Cash Flow/Sales %</t>
  </si>
  <si>
    <t>Cap Ex as a % of Sales</t>
  </si>
  <si>
    <t>Free Cash Flow Growth % YOY</t>
  </si>
  <si>
    <t>Operating Cash Flow Growth % YOY</t>
  </si>
  <si>
    <t>Cash Flow Ratios</t>
  </si>
  <si>
    <t>Key Ratios -&gt; Cash Flow</t>
  </si>
  <si>
    <t>10-Year Average</t>
  </si>
  <si>
    <t>5-Year Average</t>
  </si>
  <si>
    <t>3-Year Average</t>
  </si>
  <si>
    <t>Year over Year</t>
  </si>
  <si>
    <t>EPS %</t>
  </si>
  <si>
    <t>Net Income %</t>
  </si>
  <si>
    <t>Operating Income %</t>
  </si>
  <si>
    <t>Revenue %</t>
  </si>
  <si>
    <t>Key Ratios -&gt; Growth</t>
  </si>
  <si>
    <t>Interest Coverage</t>
  </si>
  <si>
    <t>Return on Invested Capital %</t>
  </si>
  <si>
    <t>Return on Equity %</t>
  </si>
  <si>
    <t>Financial Leverage (Average)</t>
  </si>
  <si>
    <t>Return on Assets %</t>
  </si>
  <si>
    <t>Asset Turnover (Average)</t>
  </si>
  <si>
    <t>Net Margin %</t>
  </si>
  <si>
    <t>Tax Rate %</t>
  </si>
  <si>
    <t>Profitability</t>
  </si>
  <si>
    <t>EBT Margin</t>
  </si>
  <si>
    <t>Net Int Inc &amp; Other</t>
  </si>
  <si>
    <t>Operating Margin</t>
  </si>
  <si>
    <t>Other</t>
  </si>
  <si>
    <t>R&amp;D</t>
  </si>
  <si>
    <t>SG&amp;A</t>
  </si>
  <si>
    <t>Gross Margin</t>
  </si>
  <si>
    <t>COGS</t>
  </si>
  <si>
    <t>Revenue</t>
  </si>
  <si>
    <t>Margins % of Sales</t>
  </si>
  <si>
    <t>Key Ratios -&gt; Profitability</t>
  </si>
  <si>
    <t>Working Capital USD Mil</t>
  </si>
  <si>
    <t>Free Cash Flow Per Share * USD</t>
  </si>
  <si>
    <t>Free Cash Flow USD Mil</t>
  </si>
  <si>
    <t>Cap Spending USD Mil</t>
  </si>
  <si>
    <t>Operating Cash Flow USD Mil</t>
  </si>
  <si>
    <t>Book Value Per Share * USD</t>
  </si>
  <si>
    <t>Shares Mil</t>
  </si>
  <si>
    <t>Payout Ratio % *</t>
  </si>
  <si>
    <t>Dividends USD</t>
  </si>
  <si>
    <t>Earnings Per Share USD</t>
  </si>
  <si>
    <t>Net Income USD Mil</t>
  </si>
  <si>
    <t>Operating Margin %</t>
  </si>
  <si>
    <t>Operating Income USD Mil</t>
  </si>
  <si>
    <t>Gross Margin %</t>
  </si>
  <si>
    <t>Revenue USD Mil</t>
  </si>
  <si>
    <t>Financials</t>
  </si>
  <si>
    <t>Growth Profitability and Financial Ratios for Air Lease Corp Class A</t>
  </si>
  <si>
    <t>Air Lease</t>
  </si>
  <si>
    <t>AL</t>
  </si>
  <si>
    <t>Leasing</t>
  </si>
  <si>
    <t>Year</t>
  </si>
  <si>
    <t>Rank</t>
  </si>
  <si>
    <t>Net income</t>
  </si>
  <si>
    <t>Equity</t>
  </si>
  <si>
    <t>D/E</t>
  </si>
  <si>
    <t>Currency unit</t>
  </si>
  <si>
    <t>A4</t>
  </si>
  <si>
    <t>Tax Rate</t>
  </si>
  <si>
    <t>NOPAT</t>
  </si>
  <si>
    <t>Calc</t>
  </si>
  <si>
    <t>EBIT</t>
  </si>
  <si>
    <t>WACC</t>
  </si>
  <si>
    <t>Int Cov</t>
  </si>
  <si>
    <t>RFR</t>
  </si>
  <si>
    <t>Cost of equity</t>
  </si>
  <si>
    <t>Default spread</t>
  </si>
  <si>
    <t>Cost of debt (after tax)</t>
  </si>
  <si>
    <t>General info</t>
  </si>
  <si>
    <t>EVA</t>
  </si>
  <si>
    <t>EVA (= ROIC - WACC)</t>
  </si>
  <si>
    <t>AerCap</t>
  </si>
  <si>
    <t>Growth Profitability and Financial Ratios for AerCap Holdings NV</t>
  </si>
  <si>
    <t>AER</t>
  </si>
  <si>
    <t>Amadeus IT Group</t>
  </si>
  <si>
    <t>Sabre</t>
  </si>
  <si>
    <t>TripAdvisor</t>
  </si>
  <si>
    <t>Expedia</t>
  </si>
  <si>
    <t>Booking Holdings</t>
  </si>
  <si>
    <t>CRS</t>
  </si>
  <si>
    <t>OTA</t>
  </si>
  <si>
    <t>Airbus</t>
  </si>
  <si>
    <t>Boeing</t>
  </si>
  <si>
    <t>OEM</t>
  </si>
  <si>
    <t>FX</t>
  </si>
  <si>
    <t>GE</t>
  </si>
  <si>
    <t>Rolls Royce</t>
  </si>
  <si>
    <t>Honeywell</t>
  </si>
  <si>
    <t>General Dynamics</t>
  </si>
  <si>
    <t>Textron</t>
  </si>
  <si>
    <t>Spirit Aero Systems</t>
  </si>
  <si>
    <t>Triumph Group</t>
  </si>
  <si>
    <t>Hexcel</t>
  </si>
  <si>
    <t>Transdigm</t>
  </si>
  <si>
    <t>Growth Profitability and Financial Ratios for Amadeus IT Group SA A</t>
  </si>
  <si>
    <t>Revenue EUR Mil</t>
  </si>
  <si>
    <t>Operating Income EUR Mil</t>
  </si>
  <si>
    <t>Net Income EUR Mil</t>
  </si>
  <si>
    <t>Earnings Per Share EUR</t>
  </si>
  <si>
    <t>Dividends EUR</t>
  </si>
  <si>
    <t>Book Value Per Share * EUR</t>
  </si>
  <si>
    <t>Operating Cash Flow EUR Mil</t>
  </si>
  <si>
    <t>Cap Spending EUR Mil</t>
  </si>
  <si>
    <t>Free Cash Flow EUR Mil</t>
  </si>
  <si>
    <t>Free Cash Flow Per Share * EUR</t>
  </si>
  <si>
    <t>Working Capital EUR Mil</t>
  </si>
  <si>
    <t>AMADF</t>
  </si>
  <si>
    <t>Growth Profitability and Financial Ratios for Sabre Corp</t>
  </si>
  <si>
    <t>SABR</t>
  </si>
  <si>
    <t>TRIP</t>
  </si>
  <si>
    <t>EXPE</t>
  </si>
  <si>
    <t>Parts</t>
  </si>
  <si>
    <t>Growth Profitability and Financial Ratios for TripAdvisor Inc</t>
  </si>
  <si>
    <t>Growth Profitability and Financial Ratios for Expedia Group Inc</t>
  </si>
  <si>
    <t>Growth Profitability and Financial Ratios for Booking Holdings Inc</t>
  </si>
  <si>
    <t>BKNG</t>
  </si>
  <si>
    <t>Growth Profitability and Financial Ratios for Airbus SE</t>
  </si>
  <si>
    <t>EADSF</t>
  </si>
  <si>
    <t>Growth Profitability and Financial Ratios for Boeing Co</t>
  </si>
  <si>
    <t>BA</t>
  </si>
  <si>
    <t>Growth Profitability and Financial Ratios for General Electric Co</t>
  </si>
  <si>
    <t>Growth Profitability and Financial Ratios for Rolls-Royce Holdings PLC</t>
  </si>
  <si>
    <t>Revenue GBP Mil</t>
  </si>
  <si>
    <t>Operating Income GBP Mil</t>
  </si>
  <si>
    <t>Net Income GBP Mil</t>
  </si>
  <si>
    <t>Earnings Per Share GBP</t>
  </si>
  <si>
    <t>Dividends GBP</t>
  </si>
  <si>
    <t>Book Value Per Share * GBP</t>
  </si>
  <si>
    <t>Operating Cash Flow GBP Mil</t>
  </si>
  <si>
    <t>Cap Spending GBP Mil</t>
  </si>
  <si>
    <t>Free Cash Flow GBP Mil</t>
  </si>
  <si>
    <t>Free Cash Flow Per Share * GBP</t>
  </si>
  <si>
    <t>Working Capital GBP Mil</t>
  </si>
  <si>
    <t>RYCEF</t>
  </si>
  <si>
    <t>Lookup</t>
  </si>
  <si>
    <t>Growth Profitability and Financial Ratios for TransDigm Group Inc</t>
  </si>
  <si>
    <t>2009-09</t>
  </si>
  <si>
    <t>2010-09</t>
  </si>
  <si>
    <t>2011-09</t>
  </si>
  <si>
    <t>2012-09</t>
  </si>
  <si>
    <t>2013-09</t>
  </si>
  <si>
    <t>2014-09</t>
  </si>
  <si>
    <t>2015-09</t>
  </si>
  <si>
    <t>2016-09</t>
  </si>
  <si>
    <t>2017-09</t>
  </si>
  <si>
    <t>2018-09</t>
  </si>
  <si>
    <t>TDG</t>
  </si>
  <si>
    <t>Growth Profitability and Financial Ratios for Honeywell International Inc</t>
  </si>
  <si>
    <t>HON</t>
  </si>
  <si>
    <t>Growth Profitability and Financial Ratios for General Dynamics Corp</t>
  </si>
  <si>
    <t>GD</t>
  </si>
  <si>
    <t>Growth Profitability and Financial Ratios for Textron Inc</t>
  </si>
  <si>
    <t>TXT</t>
  </si>
  <si>
    <t>Growth Profitability and Financial Ratios for Spirit AeroSystems Holdings Inc Class A</t>
  </si>
  <si>
    <t>SPR</t>
  </si>
  <si>
    <t>Growth Profitability and Financial Ratios for Triumph Group Inc</t>
  </si>
  <si>
    <t>2010-03</t>
  </si>
  <si>
    <t>2011-03</t>
  </si>
  <si>
    <t>2012-03</t>
  </si>
  <si>
    <t>2013-03</t>
  </si>
  <si>
    <t>2014-03</t>
  </si>
  <si>
    <t>2015-03</t>
  </si>
  <si>
    <t>2016-03</t>
  </si>
  <si>
    <t>2017-03</t>
  </si>
  <si>
    <t>2018-03</t>
  </si>
  <si>
    <t>2019-03</t>
  </si>
  <si>
    <t>TGI</t>
  </si>
  <si>
    <t>Delta</t>
  </si>
  <si>
    <t>Southwest</t>
  </si>
  <si>
    <t>American Airlines</t>
  </si>
  <si>
    <t>AAL</t>
  </si>
  <si>
    <t>LUV</t>
  </si>
  <si>
    <t>Growth Profitability and Financial Ratios for American Airlines Group Inc</t>
  </si>
  <si>
    <t>Growth Profitability and Financial Ratios for Southwest Airlines Co</t>
  </si>
  <si>
    <t>Growth Profitability and Financial Ratios for Delta Air Lines Inc</t>
  </si>
  <si>
    <t>DAL</t>
  </si>
  <si>
    <t>Growth Profitability and Financial Ratios for United Airlines Holdings Inc</t>
  </si>
  <si>
    <t>UAL</t>
  </si>
  <si>
    <t>United Continental</t>
  </si>
  <si>
    <t>Lufthansa</t>
  </si>
  <si>
    <t>easyJet</t>
  </si>
  <si>
    <t>Ryanair</t>
  </si>
  <si>
    <t>Airlines EU</t>
  </si>
  <si>
    <t>IAG</t>
  </si>
  <si>
    <t>WizzAir</t>
  </si>
  <si>
    <t>Growth Profitability and Financial Ratios for JetBlue Airways Corp</t>
  </si>
  <si>
    <t>JBLU</t>
  </si>
  <si>
    <t>JetBlue</t>
  </si>
  <si>
    <t>Growth Profitability and Financial Ratios for Alaska Air Group Inc</t>
  </si>
  <si>
    <t>Alaska Air</t>
  </si>
  <si>
    <t>ALK</t>
  </si>
  <si>
    <t>Growth Profitability and Financial Ratios for SkyWest Inc</t>
  </si>
  <si>
    <t>SkyWest</t>
  </si>
  <si>
    <t>SKYW</t>
  </si>
  <si>
    <t>Growth Profitability and Financial Ratios for Deutsche Lufthansa AG</t>
  </si>
  <si>
    <t>DLAKF</t>
  </si>
  <si>
    <t>Growth Profitability and Financial Ratios for easyJet PLC</t>
  </si>
  <si>
    <t>EJTTF</t>
  </si>
  <si>
    <t>Growth Profitability and Financial Ratios for Ryanair Holdings PLC ADR</t>
  </si>
  <si>
    <t>RYAAY</t>
  </si>
  <si>
    <t>Growth Profitability and Financial Ratios for International Consolidated Airlines Group SA</t>
  </si>
  <si>
    <t>BABWF</t>
  </si>
  <si>
    <t>Growth Profitability and Financial Ratios for Wizz Air Holdings PLC</t>
  </si>
  <si>
    <t>WIZZ</t>
  </si>
  <si>
    <t>Growth Profitability and Financial Ratios for Air France-KLM ADR</t>
  </si>
  <si>
    <t>AFLYY</t>
  </si>
  <si>
    <t>Air France-KLM</t>
  </si>
  <si>
    <t>Sales</t>
  </si>
  <si>
    <t>Profit Pool Analysis</t>
  </si>
  <si>
    <t>Growth Profitability and Financial Ratios for Hexcel Corp</t>
  </si>
  <si>
    <t>HXL</t>
  </si>
  <si>
    <t>Airlines US</t>
  </si>
  <si>
    <t>ROA</t>
  </si>
  <si>
    <t>Total assets</t>
  </si>
  <si>
    <t>LT debt</t>
  </si>
  <si>
    <t>ST debt</t>
  </si>
  <si>
    <t>Income statement</t>
  </si>
  <si>
    <t>Invested Capital</t>
  </si>
  <si>
    <t>Interest</t>
  </si>
  <si>
    <t>Return on Capital</t>
  </si>
  <si>
    <t>Inv. Cap.</t>
  </si>
  <si>
    <t>PROFIT POOL ANALYSE</t>
  </si>
  <si>
    <t>Daten kommen von Morningstar und sind öffentlich verfügbar.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</si>
</sst>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
    <numFmt numFmtId="165" formatCode="0.0%"/>
    <numFmt numFmtId="166" formatCode="0.0"/>
  </numFmts>
  <fonts count="23">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0"/>
      <name val="Arial"/>
    </font>
    <font>
      <sz val="10"/>
      <name val="Arial"/>
      <family val="2"/>
    </font>
    <font>
      <b/>
      <sz val="24"/>
      <color rgb="FF00A0F0"/>
      <name val="Arial"/>
      <family val="2"/>
    </font>
    <font>
      <b/>
      <sz val="10"/>
      <name val="Arial"/>
      <family val="2"/>
    </font>
    <font>
      <u/>
      <sz val="10"/>
      <color indexed="12"/>
      <name val="Arial"/>
      <family val="2"/>
    </font>
    <font>
      <sz val="8"/>
      <color rgb="FF2A2A2A"/>
      <name val="Helvetica"/>
    </font>
    <font>
      <b/>
      <sz val="20"/>
      <color rgb="FF00A0F0"/>
      <name val="Arial"/>
      <family val="2"/>
    </font>
    <font>
      <b/>
      <sz val="16"/>
      <color rgb="FF2C5581"/>
      <name val="Arial"/>
      <family val="2"/>
    </font>
    <font>
      <sz val="10"/>
      <name val="Geneva"/>
    </font>
    <font>
      <b/>
      <sz val="14"/>
      <color rgb="FF00A0F0"/>
      <name val="Arial"/>
      <family val="2"/>
    </font>
    <font>
      <b/>
      <i/>
      <sz val="10"/>
      <color theme="4" tint="-0.499984740745262"/>
      <name val="Arial"/>
      <family val="2"/>
    </font>
    <font>
      <sz val="10"/>
      <color theme="1"/>
      <name val="Arial"/>
      <family val="2"/>
    </font>
    <font>
      <b/>
      <sz val="10"/>
      <color rgb="FF00A0F0"/>
      <name val="Arial"/>
      <family val="2"/>
    </font>
    <font>
      <i/>
      <sz val="12"/>
      <name val="Arial"/>
      <family val="2"/>
    </font>
    <font>
      <b/>
      <sz val="10"/>
      <color theme="1"/>
      <name val="Arial"/>
      <family val="2"/>
    </font>
    <font>
      <sz val="11"/>
      <color theme="0" tint="-0.14999847407452621"/>
      <name val="Calibri"/>
      <family val="2"/>
      <scheme val="minor"/>
    </font>
    <font>
      <b/>
      <sz val="11"/>
      <color rgb="FF00B0F0"/>
      <name val="Calibri"/>
      <family val="2"/>
      <scheme val="minor"/>
    </font>
    <font>
      <b/>
      <sz val="12"/>
      <color rgb="FF00B0F0"/>
      <name val="Calibri"/>
      <family val="2"/>
      <scheme val="minor"/>
    </font>
    <font>
      <sz val="11"/>
      <name val="Calibri"/>
      <family val="2"/>
      <scheme val="minor"/>
    </font>
  </fonts>
  <fills count="4">
    <fill>
      <patternFill patternType="none"/>
    </fill>
    <fill>
      <patternFill patternType="gray125"/>
    </fill>
    <fill>
      <patternFill patternType="solid">
        <fgColor rgb="FFFFFFFF"/>
        <bgColor indexed="64"/>
      </patternFill>
    </fill>
    <fill>
      <patternFill patternType="solid">
        <fgColor theme="7" tint="0.79998168889431442"/>
        <bgColor indexed="64"/>
      </patternFill>
    </fill>
  </fills>
  <borders count="31">
    <border>
      <left/>
      <right/>
      <top/>
      <bottom/>
      <diagonal/>
    </border>
    <border>
      <left/>
      <right/>
      <top/>
      <bottom style="medium">
        <color indexed="64"/>
      </bottom>
      <diagonal/>
    </border>
    <border>
      <left style="thin">
        <color rgb="FF00A0F0"/>
      </left>
      <right style="thin">
        <color rgb="FF00A0F0"/>
      </right>
      <top style="thin">
        <color rgb="FF00A0F0"/>
      </top>
      <bottom style="thin">
        <color rgb="FF00A0F0"/>
      </bottom>
      <diagonal/>
    </border>
    <border>
      <left style="thin">
        <color theme="4"/>
      </left>
      <right/>
      <top style="thin">
        <color theme="4"/>
      </top>
      <bottom/>
      <diagonal/>
    </border>
    <border>
      <left style="thin">
        <color theme="4"/>
      </left>
      <right/>
      <top style="medium">
        <color theme="4"/>
      </top>
      <bottom/>
      <diagonal/>
    </border>
    <border>
      <left style="thin">
        <color theme="4"/>
      </left>
      <right/>
      <top style="thin">
        <color theme="4"/>
      </top>
      <bottom style="thin">
        <color theme="4"/>
      </bottom>
      <diagonal/>
    </border>
    <border>
      <left style="thin">
        <color rgb="FF00A0F0"/>
      </left>
      <right/>
      <top style="thin">
        <color rgb="FF00A0F0"/>
      </top>
      <bottom/>
      <diagonal/>
    </border>
    <border>
      <left/>
      <right/>
      <top style="thin">
        <color rgb="FF00A0F0"/>
      </top>
      <bottom/>
      <diagonal/>
    </border>
    <border>
      <left/>
      <right style="thin">
        <color rgb="FF00A0F0"/>
      </right>
      <top style="thin">
        <color rgb="FF00A0F0"/>
      </top>
      <bottom/>
      <diagonal/>
    </border>
    <border>
      <left style="thin">
        <color rgb="FF00A0F0"/>
      </left>
      <right/>
      <top style="thin">
        <color rgb="FF00A0F0"/>
      </top>
      <bottom style="thin">
        <color rgb="FF00A0F0"/>
      </bottom>
      <diagonal/>
    </border>
    <border>
      <left/>
      <right/>
      <top style="thin">
        <color rgb="FF00A0F0"/>
      </top>
      <bottom style="thin">
        <color rgb="FF00A0F0"/>
      </bottom>
      <diagonal/>
    </border>
    <border>
      <left/>
      <right style="thin">
        <color rgb="FF00A0F0"/>
      </right>
      <top style="thin">
        <color rgb="FF00A0F0"/>
      </top>
      <bottom style="thin">
        <color rgb="FF00A0F0"/>
      </bottom>
      <diagonal/>
    </border>
    <border>
      <left style="thin">
        <color theme="4"/>
      </left>
      <right style="thin">
        <color theme="4"/>
      </right>
      <top style="thin">
        <color theme="4"/>
      </top>
      <bottom/>
      <diagonal/>
    </border>
    <border>
      <left style="thin">
        <color theme="4"/>
      </left>
      <right style="thin">
        <color theme="4"/>
      </right>
      <top style="medium">
        <color theme="4"/>
      </top>
      <bottom/>
      <diagonal/>
    </border>
    <border>
      <left style="thin">
        <color theme="4"/>
      </left>
      <right style="thin">
        <color theme="4"/>
      </right>
      <top style="thin">
        <color theme="4"/>
      </top>
      <bottom style="thin">
        <color theme="4"/>
      </bottom>
      <diagonal/>
    </border>
    <border>
      <left style="thin">
        <color rgb="FF00B0F0"/>
      </left>
      <right style="thin">
        <color rgb="FF00B0F0"/>
      </right>
      <top/>
      <bottom style="thin">
        <color rgb="FF00B0F0"/>
      </bottom>
      <diagonal/>
    </border>
    <border>
      <left style="medium">
        <color rgb="FF00B0F0"/>
      </left>
      <right/>
      <top style="medium">
        <color rgb="FF00B0F0"/>
      </top>
      <bottom style="thin">
        <color rgb="FF00B0F0"/>
      </bottom>
      <diagonal/>
    </border>
    <border>
      <left/>
      <right/>
      <top style="medium">
        <color rgb="FF00B0F0"/>
      </top>
      <bottom style="thin">
        <color rgb="FF00B0F0"/>
      </bottom>
      <diagonal/>
    </border>
    <border>
      <left style="medium">
        <color rgb="FF00B0F0"/>
      </left>
      <right style="thin">
        <color rgb="FF00B0F0"/>
      </right>
      <top style="thin">
        <color rgb="FF00B0F0"/>
      </top>
      <bottom style="medium">
        <color rgb="FF00B0F0"/>
      </bottom>
      <diagonal/>
    </border>
    <border>
      <left style="thin">
        <color rgb="FF00B0F0"/>
      </left>
      <right style="thin">
        <color rgb="FF00B0F0"/>
      </right>
      <top style="thin">
        <color rgb="FF00B0F0"/>
      </top>
      <bottom style="medium">
        <color rgb="FF00B0F0"/>
      </bottom>
      <diagonal/>
    </border>
    <border>
      <left style="thin">
        <color rgb="FF00B0F0"/>
      </left>
      <right style="medium">
        <color rgb="FF00B0F0"/>
      </right>
      <top style="thin">
        <color rgb="FF00B0F0"/>
      </top>
      <bottom style="medium">
        <color rgb="FF00B0F0"/>
      </bottom>
      <diagonal/>
    </border>
    <border>
      <left style="medium">
        <color rgb="FF00B0F0"/>
      </left>
      <right style="medium">
        <color rgb="FF00B0F0"/>
      </right>
      <top style="medium">
        <color rgb="FF00B0F0"/>
      </top>
      <bottom style="thin">
        <color rgb="FF00B0F0"/>
      </bottom>
      <diagonal/>
    </border>
    <border>
      <left style="medium">
        <color rgb="FF00B0F0"/>
      </left>
      <right style="medium">
        <color rgb="FF00B0F0"/>
      </right>
      <top style="thin">
        <color rgb="FF00B0F0"/>
      </top>
      <bottom style="medium">
        <color rgb="FF00B0F0"/>
      </bottom>
      <diagonal/>
    </border>
    <border>
      <left/>
      <right style="medium">
        <color rgb="FF00B0F0"/>
      </right>
      <top style="medium">
        <color rgb="FF00B0F0"/>
      </top>
      <bottom style="thin">
        <color rgb="FF00B0F0"/>
      </bottom>
      <diagonal/>
    </border>
    <border>
      <left/>
      <right style="medium">
        <color rgb="FF00B0F0"/>
      </right>
      <top style="thin">
        <color rgb="FF00B0F0"/>
      </top>
      <bottom style="medium">
        <color rgb="FF00B0F0"/>
      </bottom>
      <diagonal/>
    </border>
    <border>
      <left/>
      <right/>
      <top style="thin">
        <color rgb="FF00B0F0"/>
      </top>
      <bottom style="medium">
        <color rgb="FF00B0F0"/>
      </bottom>
      <diagonal/>
    </border>
    <border>
      <left style="thin">
        <color rgb="FF00B0F0"/>
      </left>
      <right style="thin">
        <color rgb="FF00B0F0"/>
      </right>
      <top style="thin">
        <color rgb="FF00B0F0"/>
      </top>
      <bottom style="thin">
        <color rgb="FF00B0F0"/>
      </bottom>
      <diagonal/>
    </border>
    <border>
      <left style="medium">
        <color rgb="FF00B0F0"/>
      </left>
      <right/>
      <top style="thin">
        <color rgb="FF00B0F0"/>
      </top>
      <bottom style="medium">
        <color rgb="FF00B0F0"/>
      </bottom>
      <diagonal/>
    </border>
    <border>
      <left style="medium">
        <color rgb="FF00B0F0"/>
      </left>
      <right style="thin">
        <color rgb="FF00B0F0"/>
      </right>
      <top style="medium">
        <color rgb="FF00B0F0"/>
      </top>
      <bottom style="medium">
        <color rgb="FF00B0F0"/>
      </bottom>
      <diagonal/>
    </border>
    <border>
      <left style="thin">
        <color rgb="FF00B0F0"/>
      </left>
      <right style="thin">
        <color rgb="FF00B0F0"/>
      </right>
      <top style="medium">
        <color rgb="FF00B0F0"/>
      </top>
      <bottom style="medium">
        <color rgb="FF00B0F0"/>
      </bottom>
      <diagonal/>
    </border>
    <border>
      <left style="thin">
        <color rgb="FF00B0F0"/>
      </left>
      <right style="medium">
        <color rgb="FF00B0F0"/>
      </right>
      <top style="medium">
        <color rgb="FF00B0F0"/>
      </top>
      <bottom style="medium">
        <color rgb="FF00B0F0"/>
      </bottom>
      <diagonal/>
    </border>
  </borders>
  <cellStyleXfs count="7">
    <xf numFmtId="0" fontId="0" fillId="0" borderId="0"/>
    <xf numFmtId="9" fontId="1" fillId="0" borderId="0" applyFont="0" applyFill="0" applyBorder="0" applyAlignment="0" applyProtection="0"/>
    <xf numFmtId="0" fontId="3" fillId="0" borderId="0" applyNumberFormat="0" applyFill="0" applyBorder="0" applyAlignment="0" applyProtection="0"/>
    <xf numFmtId="0" fontId="4" fillId="0" borderId="0"/>
    <xf numFmtId="0" fontId="8" fillId="0" borderId="0" applyNumberFormat="0" applyFill="0" applyBorder="0" applyAlignment="0" applyProtection="0">
      <alignment vertical="top"/>
      <protection locked="0"/>
    </xf>
    <xf numFmtId="0" fontId="12" fillId="0" borderId="0"/>
    <xf numFmtId="0" fontId="5" fillId="0" borderId="0"/>
  </cellStyleXfs>
  <cellXfs count="118">
    <xf numFmtId="0" fontId="0" fillId="0" borderId="0" xfId="0"/>
    <xf numFmtId="0" fontId="3" fillId="0" borderId="0" xfId="2"/>
    <xf numFmtId="0" fontId="5" fillId="0" borderId="0" xfId="3" applyFont="1" applyAlignment="1">
      <alignment wrapText="1"/>
    </xf>
    <xf numFmtId="0" fontId="4" fillId="0" borderId="0" xfId="3"/>
    <xf numFmtId="0" fontId="6" fillId="0" borderId="0" xfId="3" applyFont="1" applyAlignment="1">
      <alignment wrapText="1"/>
    </xf>
    <xf numFmtId="0" fontId="7" fillId="0" borderId="0" xfId="3" applyFont="1" applyAlignment="1">
      <alignment wrapText="1"/>
    </xf>
    <xf numFmtId="0" fontId="8" fillId="0" borderId="0" xfId="4" applyAlignment="1" applyProtection="1">
      <alignment wrapText="1"/>
    </xf>
    <xf numFmtId="0" fontId="9" fillId="2" borderId="0" xfId="3" applyFont="1" applyFill="1" applyAlignment="1">
      <alignment vertical="top" wrapText="1"/>
    </xf>
    <xf numFmtId="0" fontId="5" fillId="2" borderId="0" xfId="3" applyFont="1" applyFill="1" applyAlignment="1">
      <alignment wrapText="1"/>
    </xf>
    <xf numFmtId="0" fontId="4" fillId="0" borderId="0" xfId="3" applyFill="1"/>
    <xf numFmtId="0" fontId="10" fillId="0" borderId="0" xfId="3" applyFont="1" applyFill="1"/>
    <xf numFmtId="0" fontId="4" fillId="0" borderId="1" xfId="3" applyFill="1" applyBorder="1"/>
    <xf numFmtId="0" fontId="11" fillId="0" borderId="0" xfId="3" applyFont="1" applyFill="1"/>
    <xf numFmtId="0" fontId="5" fillId="0" borderId="0" xfId="3" applyFont="1" applyFill="1"/>
    <xf numFmtId="14" fontId="5" fillId="0" borderId="0" xfId="3" applyNumberFormat="1" applyFont="1" applyFill="1" applyAlignment="1">
      <alignment horizontal="left"/>
    </xf>
    <xf numFmtId="0" fontId="13" fillId="0" borderId="0" xfId="5" applyFont="1" applyFill="1" applyBorder="1" applyAlignment="1">
      <alignment horizontal="left"/>
    </xf>
    <xf numFmtId="0" fontId="14" fillId="0" borderId="2" xfId="5" applyNumberFormat="1" applyFont="1" applyBorder="1" applyAlignment="1">
      <alignment horizontal="left"/>
    </xf>
    <xf numFmtId="0" fontId="14" fillId="0" borderId="3" xfId="5" applyNumberFormat="1" applyFont="1" applyFill="1" applyBorder="1" applyAlignment="1">
      <alignment horizontal="left"/>
    </xf>
    <xf numFmtId="0" fontId="14" fillId="0" borderId="2" xfId="5" applyNumberFormat="1" applyFont="1" applyFill="1" applyBorder="1" applyAlignment="1">
      <alignment horizontal="left"/>
    </xf>
    <xf numFmtId="0" fontId="15" fillId="0" borderId="4" xfId="3" applyFont="1" applyFill="1" applyBorder="1"/>
    <xf numFmtId="10" fontId="15" fillId="0" borderId="4" xfId="3" applyNumberFormat="1" applyFont="1" applyFill="1" applyBorder="1"/>
    <xf numFmtId="0" fontId="15" fillId="0" borderId="3" xfId="3" applyFont="1" applyFill="1" applyBorder="1"/>
    <xf numFmtId="10" fontId="15" fillId="0" borderId="3" xfId="3" applyNumberFormat="1" applyFont="1" applyFill="1" applyBorder="1"/>
    <xf numFmtId="0" fontId="15" fillId="0" borderId="3" xfId="3" applyFont="1" applyFill="1" applyBorder="1" applyAlignment="1">
      <alignment horizontal="right"/>
    </xf>
    <xf numFmtId="0" fontId="15" fillId="0" borderId="5" xfId="3" applyFont="1" applyFill="1" applyBorder="1"/>
    <xf numFmtId="10" fontId="15" fillId="0" borderId="5" xfId="3" applyNumberFormat="1" applyFont="1" applyFill="1" applyBorder="1"/>
    <xf numFmtId="0" fontId="14" fillId="0" borderId="6" xfId="5" applyNumberFormat="1" applyFont="1" applyBorder="1" applyAlignment="1">
      <alignment horizontal="left"/>
    </xf>
    <xf numFmtId="0" fontId="5" fillId="0" borderId="7" xfId="3" applyFont="1" applyFill="1" applyBorder="1"/>
    <xf numFmtId="0" fontId="5" fillId="0" borderId="8" xfId="3" applyFont="1" applyFill="1" applyBorder="1"/>
    <xf numFmtId="0" fontId="15" fillId="0" borderId="2" xfId="3" applyFont="1" applyFill="1" applyBorder="1"/>
    <xf numFmtId="0" fontId="8" fillId="0" borderId="9" xfId="4" applyFont="1" applyFill="1" applyBorder="1" applyAlignment="1" applyProtection="1"/>
    <xf numFmtId="0" fontId="5" fillId="0" borderId="10" xfId="3" applyFont="1" applyFill="1" applyBorder="1"/>
    <xf numFmtId="0" fontId="5" fillId="0" borderId="11" xfId="3" applyFont="1" applyFill="1" applyBorder="1"/>
    <xf numFmtId="0" fontId="15" fillId="0" borderId="2" xfId="3" applyFont="1" applyBorder="1"/>
    <xf numFmtId="0" fontId="8" fillId="0" borderId="9" xfId="4" applyFont="1" applyBorder="1" applyAlignment="1" applyProtection="1"/>
    <xf numFmtId="0" fontId="5" fillId="0" borderId="0" xfId="3" applyFont="1" applyFill="1" applyBorder="1"/>
    <xf numFmtId="0" fontId="17" fillId="0" borderId="0" xfId="5" applyFont="1" applyFill="1" applyBorder="1" applyAlignment="1">
      <alignment horizontal="left"/>
    </xf>
    <xf numFmtId="0" fontId="14" fillId="0" borderId="12" xfId="5" applyNumberFormat="1" applyFont="1" applyFill="1" applyBorder="1" applyAlignment="1">
      <alignment horizontal="left"/>
    </xf>
    <xf numFmtId="0" fontId="15" fillId="0" borderId="4" xfId="3" applyFont="1" applyFill="1" applyBorder="1" applyAlignment="1">
      <alignment horizontal="left"/>
    </xf>
    <xf numFmtId="0" fontId="15" fillId="0" borderId="4" xfId="3" applyFont="1" applyFill="1" applyBorder="1" applyAlignment="1">
      <alignment horizontal="center"/>
    </xf>
    <xf numFmtId="2" fontId="15" fillId="0" borderId="4" xfId="3" applyNumberFormat="1" applyFont="1" applyFill="1" applyBorder="1" applyAlignment="1">
      <alignment horizontal="center"/>
    </xf>
    <xf numFmtId="10" fontId="15" fillId="0" borderId="4" xfId="3" applyNumberFormat="1" applyFont="1" applyFill="1" applyBorder="1" applyAlignment="1">
      <alignment horizontal="center"/>
    </xf>
    <xf numFmtId="164" fontId="15" fillId="0" borderId="4" xfId="3" applyNumberFormat="1" applyFont="1" applyFill="1" applyBorder="1" applyAlignment="1">
      <alignment horizontal="center"/>
    </xf>
    <xf numFmtId="10" fontId="15" fillId="0" borderId="13" xfId="3" applyNumberFormat="1" applyFont="1" applyFill="1" applyBorder="1" applyAlignment="1">
      <alignment horizontal="center"/>
    </xf>
    <xf numFmtId="0" fontId="15" fillId="0" borderId="3" xfId="3" applyFont="1" applyFill="1" applyBorder="1" applyAlignment="1">
      <alignment horizontal="left"/>
    </xf>
    <xf numFmtId="0" fontId="15" fillId="0" borderId="3" xfId="3" applyFont="1" applyFill="1" applyBorder="1" applyAlignment="1">
      <alignment horizontal="center"/>
    </xf>
    <xf numFmtId="2" fontId="15" fillId="0" borderId="3" xfId="3" applyNumberFormat="1" applyFont="1" applyFill="1" applyBorder="1" applyAlignment="1">
      <alignment horizontal="center"/>
    </xf>
    <xf numFmtId="10" fontId="15" fillId="0" borderId="3" xfId="3" applyNumberFormat="1" applyFont="1" applyFill="1" applyBorder="1" applyAlignment="1">
      <alignment horizontal="center"/>
    </xf>
    <xf numFmtId="164" fontId="15" fillId="0" borderId="3" xfId="3" applyNumberFormat="1" applyFont="1" applyFill="1" applyBorder="1" applyAlignment="1">
      <alignment horizontal="center"/>
    </xf>
    <xf numFmtId="10" fontId="15" fillId="0" borderId="12" xfId="3" applyNumberFormat="1" applyFont="1" applyFill="1" applyBorder="1" applyAlignment="1">
      <alignment horizontal="center"/>
    </xf>
    <xf numFmtId="0" fontId="14" fillId="0" borderId="0" xfId="5" applyNumberFormat="1" applyFont="1" applyFill="1" applyBorder="1" applyAlignment="1">
      <alignment horizontal="left"/>
    </xf>
    <xf numFmtId="0" fontId="18" fillId="0" borderId="3" xfId="3" applyFont="1" applyFill="1" applyBorder="1" applyAlignment="1">
      <alignment horizontal="left"/>
    </xf>
    <xf numFmtId="0" fontId="18" fillId="0" borderId="3" xfId="3" applyFont="1" applyFill="1" applyBorder="1" applyAlignment="1">
      <alignment horizontal="center"/>
    </xf>
    <xf numFmtId="2" fontId="18" fillId="0" borderId="3" xfId="3" applyNumberFormat="1" applyFont="1" applyFill="1" applyBorder="1" applyAlignment="1">
      <alignment horizontal="center"/>
    </xf>
    <xf numFmtId="10" fontId="18" fillId="0" borderId="3" xfId="3" applyNumberFormat="1" applyFont="1" applyFill="1" applyBorder="1" applyAlignment="1">
      <alignment horizontal="center"/>
    </xf>
    <xf numFmtId="164" fontId="18" fillId="0" borderId="3" xfId="3" applyNumberFormat="1" applyFont="1" applyFill="1" applyBorder="1" applyAlignment="1">
      <alignment horizontal="center"/>
    </xf>
    <xf numFmtId="10" fontId="18" fillId="0" borderId="12" xfId="3" applyNumberFormat="1" applyFont="1" applyFill="1" applyBorder="1" applyAlignment="1">
      <alignment horizontal="center"/>
    </xf>
    <xf numFmtId="0" fontId="18" fillId="0" borderId="5" xfId="3" applyFont="1" applyFill="1" applyBorder="1" applyAlignment="1">
      <alignment horizontal="left"/>
    </xf>
    <xf numFmtId="0" fontId="18" fillId="0" borderId="5" xfId="3" applyFont="1" applyFill="1" applyBorder="1" applyAlignment="1">
      <alignment horizontal="center"/>
    </xf>
    <xf numFmtId="2" fontId="18" fillId="0" borderId="5" xfId="3" applyNumberFormat="1" applyFont="1" applyFill="1" applyBorder="1" applyAlignment="1">
      <alignment horizontal="center"/>
    </xf>
    <xf numFmtId="10" fontId="18" fillId="0" borderId="5" xfId="3" applyNumberFormat="1" applyFont="1" applyFill="1" applyBorder="1" applyAlignment="1">
      <alignment horizontal="center"/>
    </xf>
    <xf numFmtId="164" fontId="18" fillId="0" borderId="5" xfId="3" applyNumberFormat="1" applyFont="1" applyFill="1" applyBorder="1" applyAlignment="1">
      <alignment horizontal="center"/>
    </xf>
    <xf numFmtId="10" fontId="18" fillId="0" borderId="14" xfId="3" applyNumberFormat="1" applyFont="1" applyFill="1" applyBorder="1" applyAlignment="1">
      <alignment horizontal="center"/>
    </xf>
    <xf numFmtId="0" fontId="15" fillId="0" borderId="4" xfId="3" applyFont="1" applyFill="1" applyBorder="1" applyAlignment="1"/>
    <xf numFmtId="0" fontId="15" fillId="0" borderId="3" xfId="3" applyFont="1" applyFill="1" applyBorder="1" applyAlignment="1"/>
    <xf numFmtId="0" fontId="18" fillId="0" borderId="3" xfId="3" applyFont="1" applyFill="1" applyBorder="1" applyAlignment="1"/>
    <xf numFmtId="0" fontId="18" fillId="0" borderId="5" xfId="3" applyFont="1" applyFill="1" applyBorder="1" applyAlignment="1"/>
    <xf numFmtId="3" fontId="0" fillId="0" borderId="0" xfId="0" applyNumberFormat="1"/>
    <xf numFmtId="0" fontId="0" fillId="3" borderId="0" xfId="0" applyFill="1"/>
    <xf numFmtId="0" fontId="2" fillId="0" borderId="0" xfId="0" applyFont="1"/>
    <xf numFmtId="0" fontId="19" fillId="0" borderId="0" xfId="0" applyFont="1" applyAlignment="1">
      <alignment horizontal="center"/>
    </xf>
    <xf numFmtId="0" fontId="0" fillId="0" borderId="15" xfId="0" applyBorder="1"/>
    <xf numFmtId="0" fontId="0" fillId="3" borderId="15" xfId="0" applyFill="1" applyBorder="1"/>
    <xf numFmtId="165" fontId="0" fillId="0" borderId="15" xfId="1" applyNumberFormat="1" applyFont="1" applyBorder="1"/>
    <xf numFmtId="1" fontId="0" fillId="0" borderId="15" xfId="0" applyNumberFormat="1" applyBorder="1"/>
    <xf numFmtId="0" fontId="2" fillId="0" borderId="18" xfId="0" applyFont="1" applyBorder="1" applyAlignment="1">
      <alignment wrapText="1"/>
    </xf>
    <xf numFmtId="0" fontId="2" fillId="0" borderId="19" xfId="0" applyFont="1" applyBorder="1" applyAlignment="1">
      <alignment wrapText="1"/>
    </xf>
    <xf numFmtId="0" fontId="20" fillId="0" borderId="21" xfId="0" applyFont="1" applyBorder="1" applyAlignment="1">
      <alignment wrapText="1"/>
    </xf>
    <xf numFmtId="0" fontId="2" fillId="0" borderId="22" xfId="0" applyFont="1" applyFill="1" applyBorder="1" applyAlignment="1">
      <alignment wrapText="1"/>
    </xf>
    <xf numFmtId="0" fontId="2" fillId="0" borderId="20" xfId="0" applyFont="1" applyBorder="1" applyAlignment="1">
      <alignment wrapText="1"/>
    </xf>
    <xf numFmtId="0" fontId="2" fillId="0" borderId="24" xfId="0" applyFont="1" applyBorder="1" applyAlignment="1">
      <alignment wrapText="1"/>
    </xf>
    <xf numFmtId="0" fontId="2" fillId="0" borderId="25" xfId="0" applyFont="1" applyBorder="1" applyAlignment="1">
      <alignment wrapText="1"/>
    </xf>
    <xf numFmtId="1" fontId="0" fillId="0" borderId="15" xfId="1" applyNumberFormat="1" applyFont="1" applyBorder="1"/>
    <xf numFmtId="9" fontId="0" fillId="0" borderId="15" xfId="1" applyFont="1" applyBorder="1"/>
    <xf numFmtId="0" fontId="0" fillId="0" borderId="26" xfId="0" applyBorder="1"/>
    <xf numFmtId="165" fontId="0" fillId="0" borderId="26" xfId="1" applyNumberFormat="1" applyFont="1" applyBorder="1"/>
    <xf numFmtId="10" fontId="0" fillId="0" borderId="15" xfId="0" applyNumberFormat="1" applyBorder="1" applyAlignment="1">
      <alignment horizontal="right"/>
    </xf>
    <xf numFmtId="0" fontId="0" fillId="0" borderId="15" xfId="0" applyNumberFormat="1" applyBorder="1"/>
    <xf numFmtId="0" fontId="0" fillId="0" borderId="0" xfId="0" applyFill="1"/>
    <xf numFmtId="165" fontId="0" fillId="0" borderId="0" xfId="1" applyNumberFormat="1" applyFont="1" applyFill="1"/>
    <xf numFmtId="2" fontId="0" fillId="3" borderId="15" xfId="0" applyNumberFormat="1" applyFill="1" applyBorder="1"/>
    <xf numFmtId="0" fontId="0" fillId="0" borderId="26" xfId="0" applyNumberFormat="1" applyBorder="1"/>
    <xf numFmtId="0" fontId="19" fillId="0" borderId="26" xfId="0" applyFont="1" applyBorder="1" applyAlignment="1">
      <alignment horizontal="center"/>
    </xf>
    <xf numFmtId="165" fontId="22" fillId="0" borderId="26" xfId="1" applyNumberFormat="1" applyFont="1" applyBorder="1" applyAlignment="1">
      <alignment horizontal="center"/>
    </xf>
    <xf numFmtId="1" fontId="0" fillId="0" borderId="26" xfId="0" applyNumberFormat="1" applyBorder="1"/>
    <xf numFmtId="0" fontId="19" fillId="0" borderId="15" xfId="0" applyFont="1" applyBorder="1" applyAlignment="1">
      <alignment horizontal="center"/>
    </xf>
    <xf numFmtId="165" fontId="22" fillId="0" borderId="15" xfId="1" applyNumberFormat="1" applyFont="1" applyBorder="1" applyAlignment="1">
      <alignment horizontal="center"/>
    </xf>
    <xf numFmtId="9" fontId="22" fillId="0" borderId="15" xfId="1" applyFont="1" applyBorder="1" applyAlignment="1">
      <alignment horizontal="center"/>
    </xf>
    <xf numFmtId="165" fontId="0" fillId="0" borderId="15" xfId="0" applyNumberFormat="1" applyBorder="1" applyAlignment="1">
      <alignment horizontal="right"/>
    </xf>
    <xf numFmtId="2" fontId="0" fillId="0" borderId="15" xfId="0" applyNumberFormat="1" applyBorder="1"/>
    <xf numFmtId="166" fontId="0" fillId="0" borderId="15" xfId="0" applyNumberFormat="1" applyBorder="1"/>
    <xf numFmtId="0" fontId="2" fillId="0" borderId="19" xfId="0" applyFont="1" applyFill="1" applyBorder="1" applyAlignment="1">
      <alignment wrapText="1"/>
    </xf>
    <xf numFmtId="0" fontId="2" fillId="0" borderId="27" xfId="0" applyFont="1" applyBorder="1" applyAlignment="1">
      <alignment wrapText="1"/>
    </xf>
    <xf numFmtId="0" fontId="20" fillId="0" borderId="28" xfId="0" applyFont="1" applyBorder="1" applyAlignment="1">
      <alignment horizontal="center" wrapText="1"/>
    </xf>
    <xf numFmtId="0" fontId="20" fillId="0" borderId="29" xfId="0" applyFont="1" applyBorder="1" applyAlignment="1">
      <alignment horizontal="center" wrapText="1"/>
    </xf>
    <xf numFmtId="0" fontId="20" fillId="0" borderId="30" xfId="0" applyFont="1" applyFill="1" applyBorder="1" applyAlignment="1">
      <alignment horizontal="center" wrapText="1"/>
    </xf>
    <xf numFmtId="165" fontId="0" fillId="3" borderId="0" xfId="1" applyNumberFormat="1" applyFont="1" applyFill="1"/>
    <xf numFmtId="0" fontId="20" fillId="0" borderId="28" xfId="0" applyFont="1" applyBorder="1"/>
    <xf numFmtId="0" fontId="20" fillId="0" borderId="29" xfId="0" applyFont="1" applyBorder="1"/>
    <xf numFmtId="0" fontId="20" fillId="0" borderId="29" xfId="0" applyFont="1" applyFill="1" applyBorder="1" applyAlignment="1">
      <alignment horizontal="center" wrapText="1"/>
    </xf>
    <xf numFmtId="0" fontId="20" fillId="0" borderId="30" xfId="0" applyFont="1" applyBorder="1"/>
    <xf numFmtId="0" fontId="21" fillId="0" borderId="16" xfId="0" applyFont="1" applyFill="1" applyBorder="1" applyAlignment="1">
      <alignment horizontal="center"/>
    </xf>
    <xf numFmtId="0" fontId="21" fillId="0" borderId="17" xfId="0" applyFont="1" applyFill="1" applyBorder="1" applyAlignment="1">
      <alignment horizontal="center"/>
    </xf>
    <xf numFmtId="0" fontId="21" fillId="0" borderId="23" xfId="0" applyFont="1" applyFill="1" applyBorder="1" applyAlignment="1">
      <alignment horizontal="center"/>
    </xf>
    <xf numFmtId="0" fontId="20" fillId="0" borderId="16" xfId="0" applyFont="1" applyBorder="1" applyAlignment="1">
      <alignment horizontal="center"/>
    </xf>
    <xf numFmtId="0" fontId="20" fillId="0" borderId="17" xfId="0" applyFont="1" applyBorder="1" applyAlignment="1">
      <alignment horizontal="center"/>
    </xf>
    <xf numFmtId="0" fontId="20" fillId="0" borderId="23" xfId="0" applyFont="1" applyBorder="1" applyAlignment="1">
      <alignment horizontal="center"/>
    </xf>
    <xf numFmtId="0" fontId="5" fillId="0" borderId="2" xfId="3" applyFont="1" applyFill="1" applyBorder="1" applyAlignment="1">
      <alignment horizontal="center" vertical="center" wrapText="1"/>
    </xf>
  </cellXfs>
  <cellStyles count="7">
    <cellStyle name="Hyperlink" xfId="2" builtinId="8"/>
    <cellStyle name="Hyperlink 2" xfId="4"/>
    <cellStyle name="Normal" xfId="0" builtinId="0"/>
    <cellStyle name="Normal 2" xfId="3"/>
    <cellStyle name="Normal 2 3" xfId="6"/>
    <cellStyle name="Normal_fcffginzu" xfId="5"/>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1.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28575</xdr:colOff>
      <xdr:row>4</xdr:row>
      <xdr:rowOff>38100</xdr:rowOff>
    </xdr:from>
    <xdr:to>
      <xdr:col>2</xdr:col>
      <xdr:colOff>2612089</xdr:colOff>
      <xdr:row>8</xdr:row>
      <xdr:rowOff>104775</xdr:rowOff>
    </xdr:to>
    <xdr:pic>
      <xdr:nvPicPr>
        <xdr:cNvPr id="2" name="Picture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7777" b="16667"/>
        <a:stretch/>
      </xdr:blipFill>
      <xdr:spPr>
        <a:xfrm>
          <a:off x="1311275" y="800100"/>
          <a:ext cx="2583514" cy="8286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28576</xdr:rowOff>
    </xdr:from>
    <xdr:to>
      <xdr:col>2</xdr:col>
      <xdr:colOff>546100</xdr:colOff>
      <xdr:row>2</xdr:row>
      <xdr:rowOff>56910</xdr:rowOff>
    </xdr:to>
    <xdr:pic>
      <xdr:nvPicPr>
        <xdr:cNvPr id="2" name="Picture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7777" b="16667"/>
        <a:stretch/>
      </xdr:blipFill>
      <xdr:spPr>
        <a:xfrm>
          <a:off x="47625" y="28576"/>
          <a:ext cx="1273175" cy="49188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28575</xdr:rowOff>
    </xdr:from>
    <xdr:to>
      <xdr:col>2</xdr:col>
      <xdr:colOff>641350</xdr:colOff>
      <xdr:row>2</xdr:row>
      <xdr:rowOff>39012</xdr:rowOff>
    </xdr:to>
    <xdr:pic>
      <xdr:nvPicPr>
        <xdr:cNvPr id="2" name="Picture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7777" b="16667"/>
        <a:stretch/>
      </xdr:blipFill>
      <xdr:spPr>
        <a:xfrm>
          <a:off x="47625" y="28575"/>
          <a:ext cx="1374775" cy="47398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47625</xdr:colOff>
      <xdr:row>0</xdr:row>
      <xdr:rowOff>28575</xdr:rowOff>
    </xdr:from>
    <xdr:to>
      <xdr:col>1</xdr:col>
      <xdr:colOff>1369695</xdr:colOff>
      <xdr:row>2</xdr:row>
      <xdr:rowOff>72067</xdr:rowOff>
    </xdr:to>
    <xdr:pic>
      <xdr:nvPicPr>
        <xdr:cNvPr id="2" name="Picture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7777" b="16667"/>
        <a:stretch/>
      </xdr:blipFill>
      <xdr:spPr>
        <a:xfrm>
          <a:off x="47625" y="28575"/>
          <a:ext cx="1544320" cy="50704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xel/Downloads/FinancialStatementFY17Q1_MS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lash"/>
      <sheetName val="Income Statements"/>
      <sheetName val="Comprehensive Income"/>
      <sheetName val="Balance Sheets"/>
      <sheetName val="Cash Flows"/>
      <sheetName val="Segment Revenue &amp; OI"/>
      <sheetName val="Quarterly Income Statements"/>
      <sheetName val="Segment History"/>
      <sheetName val="Unearned Revenue"/>
      <sheetName val="Yearly Income Statements"/>
      <sheetName val="Return of Cash to Shareholders"/>
      <sheetName val="CapEx"/>
    </sheetNames>
    <sheetDataSet>
      <sheetData sheetId="0" refreshError="1"/>
      <sheetData sheetId="1" refreshError="1"/>
      <sheetData sheetId="2" refreshError="1"/>
      <sheetData sheetId="3" refreshError="1"/>
      <sheetData sheetId="4" refreshError="1"/>
      <sheetData sheetId="5"/>
      <sheetData sheetId="6" refreshError="1"/>
      <sheetData sheetId="7">
        <row r="6">
          <cell r="B6">
            <v>6306</v>
          </cell>
          <cell r="C6">
            <v>6690</v>
          </cell>
          <cell r="D6">
            <v>6521</v>
          </cell>
          <cell r="E6">
            <v>6970</v>
          </cell>
          <cell r="F6">
            <v>26487</v>
          </cell>
          <cell r="H6">
            <v>6658</v>
          </cell>
          <cell r="L6">
            <v>6658</v>
          </cell>
        </row>
        <row r="7">
          <cell r="B7">
            <v>5892</v>
          </cell>
          <cell r="C7">
            <v>6343</v>
          </cell>
          <cell r="D7">
            <v>6096</v>
          </cell>
          <cell r="E7">
            <v>6711</v>
          </cell>
          <cell r="F7">
            <v>25042</v>
          </cell>
          <cell r="H7">
            <v>6382</v>
          </cell>
          <cell r="L7">
            <v>6382</v>
          </cell>
        </row>
        <row r="8">
          <cell r="B8">
            <v>9462</v>
          </cell>
          <cell r="C8">
            <v>12473</v>
          </cell>
          <cell r="D8">
            <v>9539</v>
          </cell>
          <cell r="E8">
            <v>8960</v>
          </cell>
          <cell r="F8">
            <v>40434</v>
          </cell>
          <cell r="H8">
            <v>9294</v>
          </cell>
          <cell r="L8">
            <v>9294</v>
          </cell>
        </row>
        <row r="9">
          <cell r="B9">
            <v>-1281</v>
          </cell>
          <cell r="C9">
            <v>-1710</v>
          </cell>
          <cell r="D9">
            <v>-1625</v>
          </cell>
          <cell r="E9">
            <v>-2027</v>
          </cell>
          <cell r="F9">
            <v>-6643</v>
          </cell>
          <cell r="H9">
            <v>-1881</v>
          </cell>
          <cell r="L9">
            <v>-1881</v>
          </cell>
        </row>
        <row r="14">
          <cell r="B14">
            <v>3156</v>
          </cell>
          <cell r="C14">
            <v>3292</v>
          </cell>
          <cell r="D14">
            <v>2981</v>
          </cell>
          <cell r="E14">
            <v>2989</v>
          </cell>
          <cell r="F14">
            <v>12418</v>
          </cell>
          <cell r="H14">
            <v>3120</v>
          </cell>
          <cell r="L14">
            <v>3120</v>
          </cell>
        </row>
        <row r="15">
          <cell r="B15">
            <v>2391</v>
          </cell>
          <cell r="C15">
            <v>2568</v>
          </cell>
          <cell r="D15">
            <v>2176</v>
          </cell>
          <cell r="E15">
            <v>2180</v>
          </cell>
          <cell r="F15">
            <v>9315</v>
          </cell>
          <cell r="H15">
            <v>2058</v>
          </cell>
          <cell r="L15">
            <v>2058</v>
          </cell>
        </row>
        <row r="16">
          <cell r="B16">
            <v>1527</v>
          </cell>
          <cell r="C16">
            <v>1876</v>
          </cell>
          <cell r="D16">
            <v>1751</v>
          </cell>
          <cell r="E16">
            <v>1048</v>
          </cell>
          <cell r="F16">
            <v>6202</v>
          </cell>
          <cell r="H16">
            <v>1928</v>
          </cell>
          <cell r="L16">
            <v>1928</v>
          </cell>
        </row>
        <row r="17">
          <cell r="B17">
            <v>-1281</v>
          </cell>
          <cell r="C17">
            <v>-1710</v>
          </cell>
          <cell r="D17">
            <v>-1625</v>
          </cell>
          <cell r="E17">
            <v>-3137</v>
          </cell>
          <cell r="F17">
            <v>-7753</v>
          </cell>
          <cell r="H17">
            <v>-1881</v>
          </cell>
          <cell r="L17">
            <v>-1881</v>
          </cell>
        </row>
      </sheetData>
      <sheetData sheetId="8"/>
      <sheetData sheetId="9">
        <row r="6">
          <cell r="D6">
            <v>6075</v>
          </cell>
          <cell r="E6">
            <v>9050</v>
          </cell>
          <cell r="F6">
            <v>11936</v>
          </cell>
          <cell r="G6">
            <v>15262</v>
          </cell>
          <cell r="H6">
            <v>19747</v>
          </cell>
          <cell r="I6">
            <v>22956</v>
          </cell>
          <cell r="J6">
            <v>25296</v>
          </cell>
          <cell r="K6">
            <v>28365</v>
          </cell>
          <cell r="L6">
            <v>32187</v>
          </cell>
          <cell r="M6">
            <v>36835</v>
          </cell>
          <cell r="N6">
            <v>39788</v>
          </cell>
          <cell r="O6">
            <v>44282</v>
          </cell>
          <cell r="P6">
            <v>51122</v>
          </cell>
          <cell r="Q6">
            <v>60420</v>
          </cell>
          <cell r="R6">
            <v>58437</v>
          </cell>
          <cell r="S6">
            <v>62484</v>
          </cell>
          <cell r="T6">
            <v>69943</v>
          </cell>
          <cell r="U6">
            <v>73723</v>
          </cell>
          <cell r="V6">
            <v>77849</v>
          </cell>
          <cell r="W6">
            <v>86833</v>
          </cell>
        </row>
        <row r="7">
          <cell r="D7">
            <v>1346</v>
          </cell>
          <cell r="E7">
            <v>2145</v>
          </cell>
          <cell r="F7">
            <v>2170</v>
          </cell>
          <cell r="G7">
            <v>2460</v>
          </cell>
          <cell r="H7">
            <v>2814</v>
          </cell>
          <cell r="I7">
            <v>3002</v>
          </cell>
          <cell r="J7">
            <v>3455</v>
          </cell>
          <cell r="K7">
            <v>5699</v>
          </cell>
          <cell r="L7">
            <v>6059</v>
          </cell>
          <cell r="M7">
            <v>6596</v>
          </cell>
          <cell r="N7">
            <v>6031</v>
          </cell>
          <cell r="O7">
            <v>7650</v>
          </cell>
          <cell r="P7">
            <v>10693</v>
          </cell>
          <cell r="Q7">
            <v>11598</v>
          </cell>
          <cell r="R7">
            <v>12155</v>
          </cell>
          <cell r="S7">
            <v>12395</v>
          </cell>
          <cell r="T7">
            <v>15577</v>
          </cell>
          <cell r="U7">
            <v>17530</v>
          </cell>
          <cell r="V7">
            <v>20385</v>
          </cell>
          <cell r="W7">
            <v>27078</v>
          </cell>
        </row>
        <row r="8">
          <cell r="D8">
            <v>4729</v>
          </cell>
          <cell r="E8">
            <v>6905</v>
          </cell>
          <cell r="F8">
            <v>9766</v>
          </cell>
          <cell r="G8">
            <v>12802</v>
          </cell>
          <cell r="H8">
            <v>16933</v>
          </cell>
          <cell r="I8">
            <v>19954</v>
          </cell>
          <cell r="J8">
            <v>21841</v>
          </cell>
          <cell r="K8">
            <v>22666</v>
          </cell>
          <cell r="L8">
            <v>26128</v>
          </cell>
          <cell r="M8">
            <v>30239</v>
          </cell>
          <cell r="N8">
            <v>33757</v>
          </cell>
          <cell r="O8">
            <v>36632</v>
          </cell>
          <cell r="P8">
            <v>40429</v>
          </cell>
          <cell r="Q8">
            <v>48822</v>
          </cell>
          <cell r="R8">
            <v>46282</v>
          </cell>
          <cell r="S8">
            <v>50089</v>
          </cell>
          <cell r="T8">
            <v>54366</v>
          </cell>
          <cell r="U8">
            <v>56193</v>
          </cell>
          <cell r="V8">
            <v>57464</v>
          </cell>
          <cell r="W8">
            <v>59755</v>
          </cell>
        </row>
        <row r="9">
          <cell r="D9">
            <v>860</v>
          </cell>
          <cell r="E9">
            <v>1326</v>
          </cell>
          <cell r="F9">
            <v>1863</v>
          </cell>
          <cell r="G9">
            <v>2897</v>
          </cell>
          <cell r="H9">
            <v>2970</v>
          </cell>
          <cell r="I9">
            <v>3772</v>
          </cell>
          <cell r="J9">
            <v>4379</v>
          </cell>
          <cell r="K9">
            <v>6299</v>
          </cell>
          <cell r="L9">
            <v>6595</v>
          </cell>
          <cell r="M9">
            <v>7735</v>
          </cell>
          <cell r="N9">
            <v>6097</v>
          </cell>
          <cell r="O9">
            <v>6584</v>
          </cell>
          <cell r="P9">
            <v>7121</v>
          </cell>
          <cell r="Q9">
            <v>8164</v>
          </cell>
          <cell r="R9">
            <v>9010</v>
          </cell>
          <cell r="S9">
            <v>8714</v>
          </cell>
          <cell r="T9">
            <v>9043</v>
          </cell>
          <cell r="U9">
            <v>9811</v>
          </cell>
          <cell r="V9">
            <v>10411</v>
          </cell>
          <cell r="W9">
            <v>11381</v>
          </cell>
        </row>
        <row r="10">
          <cell r="D10">
            <v>1564</v>
          </cell>
          <cell r="E10">
            <v>2185</v>
          </cell>
          <cell r="F10">
            <v>2411</v>
          </cell>
          <cell r="G10">
            <v>2887</v>
          </cell>
          <cell r="H10">
            <v>3238</v>
          </cell>
          <cell r="I10">
            <v>4126</v>
          </cell>
          <cell r="J10">
            <v>4885</v>
          </cell>
          <cell r="K10">
            <v>6252</v>
          </cell>
          <cell r="L10">
            <v>7562</v>
          </cell>
          <cell r="M10">
            <v>8121</v>
          </cell>
          <cell r="N10">
            <v>8548</v>
          </cell>
          <cell r="O10">
            <v>9910</v>
          </cell>
          <cell r="P10">
            <v>11541</v>
          </cell>
          <cell r="Q10">
            <v>13260</v>
          </cell>
          <cell r="R10">
            <v>12879</v>
          </cell>
          <cell r="S10">
            <v>13214</v>
          </cell>
          <cell r="T10">
            <v>13940</v>
          </cell>
          <cell r="U10">
            <v>13857</v>
          </cell>
          <cell r="V10">
            <v>15276</v>
          </cell>
          <cell r="W10">
            <v>15811</v>
          </cell>
        </row>
        <row r="11">
          <cell r="D11">
            <v>267</v>
          </cell>
          <cell r="E11">
            <v>316</v>
          </cell>
          <cell r="F11">
            <v>362</v>
          </cell>
          <cell r="G11">
            <v>433</v>
          </cell>
          <cell r="H11">
            <v>715</v>
          </cell>
          <cell r="I11">
            <v>1050</v>
          </cell>
          <cell r="J11">
            <v>857</v>
          </cell>
          <cell r="K11">
            <v>1843</v>
          </cell>
          <cell r="L11">
            <v>2426</v>
          </cell>
          <cell r="M11">
            <v>5275</v>
          </cell>
          <cell r="N11">
            <v>4536</v>
          </cell>
          <cell r="O11">
            <v>3758</v>
          </cell>
          <cell r="P11">
            <v>3329</v>
          </cell>
          <cell r="Q11">
            <v>5127</v>
          </cell>
          <cell r="R11">
            <v>4030</v>
          </cell>
          <cell r="S11">
            <v>4063</v>
          </cell>
          <cell r="T11">
            <v>4222</v>
          </cell>
          <cell r="U11">
            <v>4569</v>
          </cell>
          <cell r="V11">
            <v>5013</v>
          </cell>
          <cell r="W11">
            <v>4677</v>
          </cell>
        </row>
        <row r="12">
          <cell r="D12">
            <v>0</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6193</v>
          </cell>
          <cell r="V12">
            <v>0</v>
          </cell>
          <cell r="W12">
            <v>127</v>
          </cell>
        </row>
        <row r="13">
          <cell r="D13">
            <v>16</v>
          </cell>
          <cell r="E13">
            <v>19</v>
          </cell>
          <cell r="F13">
            <v>259</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row>
        <row r="14">
          <cell r="D14">
            <v>2022</v>
          </cell>
          <cell r="E14">
            <v>3059</v>
          </cell>
          <cell r="F14">
            <v>4871</v>
          </cell>
          <cell r="G14">
            <v>6585</v>
          </cell>
          <cell r="H14">
            <v>10010</v>
          </cell>
          <cell r="I14">
            <v>11006</v>
          </cell>
          <cell r="J14">
            <v>11720</v>
          </cell>
          <cell r="K14">
            <v>8272</v>
          </cell>
          <cell r="L14">
            <v>9545</v>
          </cell>
          <cell r="M14">
            <v>9108</v>
          </cell>
          <cell r="N14">
            <v>14576</v>
          </cell>
          <cell r="O14">
            <v>16380</v>
          </cell>
          <cell r="P14">
            <v>18438</v>
          </cell>
          <cell r="Q14">
            <v>22271</v>
          </cell>
          <cell r="R14">
            <v>20363</v>
          </cell>
          <cell r="S14">
            <v>24098</v>
          </cell>
          <cell r="T14">
            <v>27161</v>
          </cell>
          <cell r="U14">
            <v>21763</v>
          </cell>
          <cell r="V14">
            <v>26764</v>
          </cell>
          <cell r="W14">
            <v>27759</v>
          </cell>
        </row>
        <row r="15">
          <cell r="D15">
            <v>191</v>
          </cell>
          <cell r="E15">
            <v>320</v>
          </cell>
          <cell r="F15">
            <v>443</v>
          </cell>
          <cell r="G15">
            <v>532</v>
          </cell>
          <cell r="H15">
            <v>1881</v>
          </cell>
          <cell r="I15">
            <v>3269</v>
          </cell>
          <cell r="J15">
            <v>-195</v>
          </cell>
          <cell r="K15">
            <v>-397</v>
          </cell>
          <cell r="L15">
            <v>1509</v>
          </cell>
          <cell r="M15">
            <v>3088</v>
          </cell>
          <cell r="N15">
            <v>2052</v>
          </cell>
          <cell r="O15">
            <v>1882</v>
          </cell>
          <cell r="P15">
            <v>1663</v>
          </cell>
          <cell r="Q15">
            <v>1543</v>
          </cell>
          <cell r="R15">
            <v>-542</v>
          </cell>
          <cell r="S15">
            <v>915</v>
          </cell>
          <cell r="T15">
            <v>910</v>
          </cell>
          <cell r="U15">
            <v>504</v>
          </cell>
          <cell r="V15">
            <v>288</v>
          </cell>
          <cell r="W15">
            <v>61</v>
          </cell>
        </row>
        <row r="16">
          <cell r="D16">
            <v>-46</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row>
        <row r="17">
          <cell r="D17">
            <v>2167</v>
          </cell>
          <cell r="E17">
            <v>3379</v>
          </cell>
          <cell r="F17">
            <v>5314</v>
          </cell>
          <cell r="G17">
            <v>7117</v>
          </cell>
          <cell r="H17">
            <v>11891</v>
          </cell>
          <cell r="I17">
            <v>14275</v>
          </cell>
          <cell r="J17">
            <v>11525</v>
          </cell>
          <cell r="K17">
            <v>7875</v>
          </cell>
          <cell r="L17">
            <v>11054</v>
          </cell>
          <cell r="M17">
            <v>12196</v>
          </cell>
          <cell r="N17">
            <v>16628</v>
          </cell>
          <cell r="O17">
            <v>18262</v>
          </cell>
          <cell r="P17">
            <v>20101</v>
          </cell>
          <cell r="Q17">
            <v>23814</v>
          </cell>
          <cell r="R17">
            <v>19821</v>
          </cell>
          <cell r="S17">
            <v>25013</v>
          </cell>
          <cell r="T17">
            <v>28071</v>
          </cell>
          <cell r="U17">
            <v>22267</v>
          </cell>
          <cell r="V17">
            <v>27052</v>
          </cell>
          <cell r="W17">
            <v>27820</v>
          </cell>
        </row>
        <row r="18">
          <cell r="D18">
            <v>714</v>
          </cell>
          <cell r="E18">
            <v>1184</v>
          </cell>
          <cell r="F18">
            <v>1860</v>
          </cell>
          <cell r="G18">
            <v>2627</v>
          </cell>
          <cell r="H18">
            <v>4106</v>
          </cell>
          <cell r="I18">
            <v>4854</v>
          </cell>
          <cell r="J18">
            <v>3804</v>
          </cell>
          <cell r="K18">
            <v>2520</v>
          </cell>
          <cell r="L18">
            <v>3523</v>
          </cell>
          <cell r="M18">
            <v>4028</v>
          </cell>
          <cell r="N18">
            <v>4374</v>
          </cell>
          <cell r="O18">
            <v>5663</v>
          </cell>
          <cell r="P18">
            <v>6036</v>
          </cell>
          <cell r="Q18">
            <v>6133</v>
          </cell>
          <cell r="R18">
            <v>5252</v>
          </cell>
          <cell r="S18">
            <v>6253</v>
          </cell>
          <cell r="T18">
            <v>4921</v>
          </cell>
          <cell r="U18">
            <v>5289</v>
          </cell>
          <cell r="V18">
            <v>5189</v>
          </cell>
          <cell r="W18">
            <v>5746</v>
          </cell>
        </row>
        <row r="19">
          <cell r="D19">
            <v>1453</v>
          </cell>
          <cell r="E19">
            <v>2195</v>
          </cell>
          <cell r="F19">
            <v>3454</v>
          </cell>
          <cell r="G19">
            <v>4490</v>
          </cell>
          <cell r="H19">
            <v>7785</v>
          </cell>
          <cell r="I19">
            <v>9421</v>
          </cell>
          <cell r="J19">
            <v>7721</v>
          </cell>
          <cell r="K19">
            <v>5355</v>
          </cell>
          <cell r="L19">
            <v>7531</v>
          </cell>
          <cell r="M19">
            <v>8168</v>
          </cell>
          <cell r="N19">
            <v>12254</v>
          </cell>
          <cell r="O19">
            <v>12599</v>
          </cell>
          <cell r="P19">
            <v>14065</v>
          </cell>
          <cell r="Q19">
            <v>17681</v>
          </cell>
          <cell r="R19">
            <v>14569</v>
          </cell>
          <cell r="S19">
            <v>18760</v>
          </cell>
          <cell r="T19">
            <v>23150</v>
          </cell>
          <cell r="U19">
            <v>16978</v>
          </cell>
          <cell r="V19">
            <v>21863</v>
          </cell>
          <cell r="W19">
            <v>22074</v>
          </cell>
        </row>
        <row r="20">
          <cell r="D20">
            <v>0</v>
          </cell>
          <cell r="E20">
            <v>0</v>
          </cell>
          <cell r="F20">
            <v>0</v>
          </cell>
          <cell r="G20">
            <v>0</v>
          </cell>
          <cell r="H20">
            <v>0</v>
          </cell>
          <cell r="I20">
            <v>0</v>
          </cell>
          <cell r="J20">
            <v>-375</v>
          </cell>
          <cell r="K20">
            <v>0</v>
          </cell>
          <cell r="L20">
            <v>0</v>
          </cell>
          <cell r="M20">
            <v>0</v>
          </cell>
          <cell r="N20">
            <v>0</v>
          </cell>
          <cell r="O20">
            <v>0</v>
          </cell>
          <cell r="P20">
            <v>0</v>
          </cell>
          <cell r="Q20">
            <v>0</v>
          </cell>
          <cell r="R20">
            <v>0</v>
          </cell>
          <cell r="S20">
            <v>0</v>
          </cell>
          <cell r="T20">
            <v>0</v>
          </cell>
          <cell r="U20">
            <v>0</v>
          </cell>
          <cell r="V20">
            <v>0</v>
          </cell>
          <cell r="W20">
            <v>0</v>
          </cell>
        </row>
        <row r="21">
          <cell r="D21">
            <v>1453</v>
          </cell>
          <cell r="E21">
            <v>2195</v>
          </cell>
          <cell r="F21">
            <v>3454</v>
          </cell>
          <cell r="G21">
            <v>4490</v>
          </cell>
          <cell r="H21">
            <v>7785</v>
          </cell>
          <cell r="I21">
            <v>9421</v>
          </cell>
          <cell r="J21">
            <v>7346</v>
          </cell>
          <cell r="K21">
            <v>5355</v>
          </cell>
          <cell r="L21">
            <v>7531</v>
          </cell>
          <cell r="M21">
            <v>8168</v>
          </cell>
          <cell r="N21">
            <v>12254</v>
          </cell>
          <cell r="O21">
            <v>12599</v>
          </cell>
          <cell r="P21">
            <v>14065</v>
          </cell>
          <cell r="Q21">
            <v>17681</v>
          </cell>
          <cell r="R21">
            <v>14569</v>
          </cell>
          <cell r="S21">
            <v>18760</v>
          </cell>
          <cell r="T21">
            <v>23150</v>
          </cell>
          <cell r="U21">
            <v>16978</v>
          </cell>
          <cell r="V21">
            <v>21863</v>
          </cell>
          <cell r="W21">
            <v>22074</v>
          </cell>
        </row>
        <row r="22">
          <cell r="D22">
            <v>0</v>
          </cell>
          <cell r="E22">
            <v>0</v>
          </cell>
          <cell r="F22">
            <v>-15</v>
          </cell>
          <cell r="G22">
            <v>-28</v>
          </cell>
          <cell r="H22">
            <v>-28</v>
          </cell>
          <cell r="I22">
            <v>-13</v>
          </cell>
          <cell r="J22">
            <v>0</v>
          </cell>
          <cell r="K22">
            <v>0</v>
          </cell>
          <cell r="L22">
            <v>0</v>
          </cell>
          <cell r="M22">
            <v>0</v>
          </cell>
          <cell r="N22">
            <v>0</v>
          </cell>
          <cell r="O22">
            <v>0</v>
          </cell>
          <cell r="P22">
            <v>0</v>
          </cell>
          <cell r="Q22">
            <v>0</v>
          </cell>
          <cell r="R22">
            <v>0</v>
          </cell>
          <cell r="S22">
            <v>0</v>
          </cell>
          <cell r="T22">
            <v>0</v>
          </cell>
          <cell r="U22">
            <v>0</v>
          </cell>
          <cell r="V22">
            <v>0</v>
          </cell>
          <cell r="W22">
            <v>0</v>
          </cell>
        </row>
        <row r="23">
          <cell r="D23">
            <v>1453</v>
          </cell>
          <cell r="E23">
            <v>2195</v>
          </cell>
          <cell r="F23">
            <v>3439</v>
          </cell>
          <cell r="G23">
            <v>4462</v>
          </cell>
          <cell r="H23">
            <v>7757</v>
          </cell>
          <cell r="I23">
            <v>9408</v>
          </cell>
          <cell r="J23">
            <v>7346</v>
          </cell>
          <cell r="K23">
            <v>5355</v>
          </cell>
          <cell r="L23">
            <v>7531</v>
          </cell>
          <cell r="M23">
            <v>8168</v>
          </cell>
          <cell r="N23">
            <v>12254</v>
          </cell>
          <cell r="O23">
            <v>12599</v>
          </cell>
          <cell r="P23">
            <v>14065</v>
          </cell>
          <cell r="Q23">
            <v>17681</v>
          </cell>
          <cell r="R23">
            <v>14569</v>
          </cell>
          <cell r="S23">
            <v>18760</v>
          </cell>
          <cell r="T23">
            <v>23150</v>
          </cell>
          <cell r="U23">
            <v>16978</v>
          </cell>
          <cell r="V23">
            <v>21863</v>
          </cell>
          <cell r="W23">
            <v>22074</v>
          </cell>
        </row>
        <row r="24">
          <cell r="D24">
            <v>0.16</v>
          </cell>
          <cell r="E24">
            <v>0.23</v>
          </cell>
          <cell r="F24">
            <v>0.36</v>
          </cell>
          <cell r="G24">
            <v>0.46</v>
          </cell>
          <cell r="H24">
            <v>0.77</v>
          </cell>
          <cell r="I24">
            <v>0.91</v>
          </cell>
          <cell r="J24">
            <v>0.72</v>
          </cell>
          <cell r="K24">
            <v>0.5</v>
          </cell>
          <cell r="L24">
            <v>0.7</v>
          </cell>
          <cell r="M24">
            <v>0.76</v>
          </cell>
          <cell r="N24">
            <v>1.1299999999999999</v>
          </cell>
          <cell r="O24">
            <v>1.21</v>
          </cell>
          <cell r="P24">
            <v>1.44</v>
          </cell>
          <cell r="Q24">
            <v>1.9</v>
          </cell>
          <cell r="R24">
            <v>1.63</v>
          </cell>
          <cell r="S24">
            <v>2.13</v>
          </cell>
          <cell r="T24">
            <v>2.73</v>
          </cell>
          <cell r="U24">
            <v>2.02</v>
          </cell>
          <cell r="V24">
            <v>2.61</v>
          </cell>
          <cell r="W24">
            <v>2.66</v>
          </cell>
        </row>
        <row r="25">
          <cell r="D25">
            <v>0.14000000000000001</v>
          </cell>
          <cell r="E25">
            <v>0.21</v>
          </cell>
          <cell r="F25">
            <v>0.33</v>
          </cell>
          <cell r="G25">
            <v>0.42</v>
          </cell>
          <cell r="H25">
            <v>0.71</v>
          </cell>
          <cell r="I25">
            <v>0.85</v>
          </cell>
          <cell r="J25">
            <v>0.69</v>
          </cell>
          <cell r="K25">
            <v>0.48</v>
          </cell>
          <cell r="L25">
            <v>0.69</v>
          </cell>
          <cell r="M25">
            <v>0.75</v>
          </cell>
          <cell r="N25">
            <v>1.1200000000000001</v>
          </cell>
          <cell r="O25">
            <v>1.2</v>
          </cell>
          <cell r="P25">
            <v>1.42</v>
          </cell>
          <cell r="Q25">
            <v>1.87</v>
          </cell>
          <cell r="R25">
            <v>1.62</v>
          </cell>
          <cell r="S25">
            <v>2.1</v>
          </cell>
          <cell r="T25">
            <v>2.69</v>
          </cell>
          <cell r="U25">
            <v>2</v>
          </cell>
          <cell r="V25">
            <v>2.58</v>
          </cell>
          <cell r="W25">
            <v>2.63</v>
          </cell>
        </row>
        <row r="26">
          <cell r="D26">
            <v>0.16</v>
          </cell>
          <cell r="E26">
            <v>0.23</v>
          </cell>
          <cell r="F26">
            <v>0.36</v>
          </cell>
          <cell r="G26">
            <v>0.46</v>
          </cell>
          <cell r="H26">
            <v>0.77</v>
          </cell>
          <cell r="I26">
            <v>0.91</v>
          </cell>
          <cell r="J26">
            <v>0.69</v>
          </cell>
          <cell r="K26">
            <v>0.5</v>
          </cell>
          <cell r="L26">
            <v>0.7</v>
          </cell>
          <cell r="M26">
            <v>0.76</v>
          </cell>
          <cell r="N26">
            <v>1.1299999999999999</v>
          </cell>
          <cell r="O26">
            <v>1.21</v>
          </cell>
          <cell r="P26">
            <v>1.44</v>
          </cell>
          <cell r="Q26">
            <v>1.9</v>
          </cell>
          <cell r="R26">
            <v>1.63</v>
          </cell>
          <cell r="S26">
            <v>2.13</v>
          </cell>
          <cell r="T26">
            <v>2.73</v>
          </cell>
          <cell r="U26">
            <v>2.02</v>
          </cell>
          <cell r="V26">
            <v>2.61</v>
          </cell>
          <cell r="W26">
            <v>2.66</v>
          </cell>
        </row>
        <row r="27">
          <cell r="D27">
            <v>0.14000000000000001</v>
          </cell>
          <cell r="E27">
            <v>0.21</v>
          </cell>
          <cell r="F27">
            <v>0.33</v>
          </cell>
          <cell r="G27">
            <v>0.42</v>
          </cell>
          <cell r="H27">
            <v>0.71</v>
          </cell>
          <cell r="I27">
            <v>0.85</v>
          </cell>
          <cell r="J27">
            <v>0.66</v>
          </cell>
          <cell r="K27">
            <v>0.48</v>
          </cell>
          <cell r="L27">
            <v>0.69</v>
          </cell>
          <cell r="M27">
            <v>0.75</v>
          </cell>
          <cell r="N27">
            <v>1.1200000000000001</v>
          </cell>
          <cell r="O27">
            <v>1.2</v>
          </cell>
          <cell r="P27">
            <v>1.42</v>
          </cell>
          <cell r="Q27">
            <v>1.87</v>
          </cell>
          <cell r="R27">
            <v>1.62</v>
          </cell>
          <cell r="S27">
            <v>2.1</v>
          </cell>
          <cell r="T27">
            <v>2.69</v>
          </cell>
          <cell r="U27">
            <v>2</v>
          </cell>
          <cell r="V27">
            <v>2.58</v>
          </cell>
          <cell r="W27">
            <v>2.63</v>
          </cell>
        </row>
      </sheetData>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diyinvestor.d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financials.morningstar.com/ratios/r.html?t=XETR:G24&amp;culture=en&amp;platform=sal"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treasury.gov/resource-center/data-chart-center/interest-rates/Pages/TextView.aspx?data=yiel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99"/>
  </sheetPr>
  <dimension ref="A1:Z997"/>
  <sheetViews>
    <sheetView showGridLines="0" topLeftCell="A13" workbookViewId="0">
      <selection activeCell="C25" sqref="C25"/>
    </sheetView>
  </sheetViews>
  <sheetFormatPr defaultColWidth="9.1796875" defaultRowHeight="12.5"/>
  <cols>
    <col min="1" max="2" width="9.1796875" style="3"/>
    <col min="3" max="3" width="78.81640625" style="3" customWidth="1"/>
    <col min="4" max="16384" width="9.1796875" style="3"/>
  </cols>
  <sheetData>
    <row r="1" spans="1:26" ht="15" customHeight="1">
      <c r="A1" s="2"/>
      <c r="B1" s="2"/>
      <c r="C1" s="2"/>
      <c r="D1" s="2"/>
      <c r="E1" s="2"/>
      <c r="F1" s="2"/>
      <c r="G1" s="2"/>
      <c r="H1" s="2"/>
      <c r="I1" s="2"/>
      <c r="J1" s="2"/>
      <c r="K1" s="2"/>
      <c r="L1" s="2"/>
      <c r="M1" s="2"/>
      <c r="N1" s="2"/>
      <c r="O1" s="2"/>
      <c r="P1" s="2"/>
      <c r="Q1" s="2"/>
      <c r="R1" s="2"/>
      <c r="S1" s="2"/>
      <c r="T1" s="2"/>
      <c r="U1" s="2"/>
      <c r="V1" s="2"/>
      <c r="W1" s="2"/>
      <c r="X1" s="2"/>
      <c r="Y1" s="2"/>
      <c r="Z1" s="2"/>
    </row>
    <row r="2" spans="1:26" ht="15" customHeight="1">
      <c r="A2" s="2"/>
      <c r="B2" s="2"/>
      <c r="C2" s="2"/>
      <c r="D2" s="2"/>
      <c r="E2" s="2"/>
      <c r="F2" s="2"/>
      <c r="G2" s="2"/>
      <c r="H2" s="2"/>
      <c r="I2" s="2"/>
      <c r="J2" s="2"/>
      <c r="K2" s="2"/>
      <c r="L2" s="2"/>
      <c r="M2" s="2"/>
      <c r="N2" s="2"/>
      <c r="O2" s="2"/>
      <c r="P2" s="2"/>
      <c r="Q2" s="2"/>
      <c r="R2" s="2"/>
      <c r="S2" s="2"/>
      <c r="T2" s="2"/>
      <c r="U2" s="2"/>
      <c r="V2" s="2"/>
      <c r="W2" s="2"/>
      <c r="X2" s="2"/>
      <c r="Y2" s="2"/>
      <c r="Z2" s="2"/>
    </row>
    <row r="3" spans="1:26" ht="15" customHeight="1">
      <c r="A3" s="2"/>
      <c r="B3" s="2"/>
      <c r="C3" s="2"/>
      <c r="D3" s="2"/>
      <c r="E3" s="2"/>
      <c r="F3" s="2"/>
      <c r="G3" s="2"/>
      <c r="H3" s="2"/>
      <c r="I3" s="2"/>
      <c r="J3" s="2"/>
      <c r="K3" s="2"/>
      <c r="L3" s="2"/>
      <c r="M3" s="2"/>
      <c r="N3" s="2"/>
      <c r="O3" s="2"/>
      <c r="P3" s="2"/>
      <c r="Q3" s="2"/>
      <c r="R3" s="2"/>
      <c r="S3" s="2"/>
      <c r="T3" s="2"/>
      <c r="U3" s="2"/>
      <c r="V3" s="2"/>
      <c r="W3" s="2"/>
      <c r="X3" s="2"/>
      <c r="Y3" s="2"/>
      <c r="Z3" s="2"/>
    </row>
    <row r="4" spans="1:26" ht="15" customHeight="1">
      <c r="A4" s="2"/>
      <c r="B4" s="2"/>
      <c r="C4" s="2"/>
      <c r="D4" s="2"/>
      <c r="E4" s="2"/>
      <c r="F4" s="2"/>
      <c r="G4" s="2"/>
      <c r="H4" s="2"/>
      <c r="I4" s="2"/>
      <c r="J4" s="2"/>
      <c r="K4" s="2"/>
      <c r="L4" s="2"/>
      <c r="M4" s="2"/>
      <c r="N4" s="2"/>
      <c r="O4" s="2"/>
      <c r="P4" s="2"/>
      <c r="Q4" s="2"/>
      <c r="R4" s="2"/>
      <c r="S4" s="2"/>
      <c r="T4" s="2"/>
      <c r="U4" s="2"/>
      <c r="V4" s="2"/>
      <c r="W4" s="2"/>
      <c r="X4" s="2"/>
      <c r="Y4" s="2"/>
      <c r="Z4" s="2"/>
    </row>
    <row r="5" spans="1:26" ht="15" customHeight="1">
      <c r="A5" s="2"/>
      <c r="B5" s="2"/>
      <c r="C5" s="2"/>
      <c r="D5" s="2"/>
      <c r="E5" s="2"/>
      <c r="F5" s="2"/>
      <c r="G5" s="2"/>
      <c r="H5" s="2"/>
      <c r="I5" s="2"/>
      <c r="J5" s="2"/>
      <c r="K5" s="2"/>
      <c r="L5" s="2"/>
      <c r="M5" s="2"/>
      <c r="N5" s="2"/>
      <c r="O5" s="2"/>
      <c r="P5" s="2"/>
      <c r="Q5" s="2"/>
      <c r="R5" s="2"/>
      <c r="S5" s="2"/>
      <c r="T5" s="2"/>
      <c r="U5" s="2"/>
      <c r="V5" s="2"/>
      <c r="W5" s="2"/>
      <c r="X5" s="2"/>
      <c r="Y5" s="2"/>
      <c r="Z5" s="2"/>
    </row>
    <row r="6" spans="1:26" ht="15" customHeight="1">
      <c r="A6" s="2"/>
      <c r="B6" s="2"/>
      <c r="C6" s="2"/>
      <c r="D6" s="2"/>
      <c r="E6" s="2"/>
      <c r="F6" s="2"/>
      <c r="G6" s="2"/>
      <c r="H6" s="2"/>
      <c r="I6" s="2"/>
      <c r="J6" s="2"/>
      <c r="K6" s="2"/>
      <c r="L6" s="2"/>
      <c r="M6" s="2"/>
      <c r="N6" s="2"/>
      <c r="O6" s="2"/>
      <c r="P6" s="2"/>
      <c r="Q6" s="2"/>
      <c r="R6" s="2"/>
      <c r="S6" s="2"/>
      <c r="T6" s="2"/>
      <c r="U6" s="2"/>
      <c r="V6" s="2"/>
      <c r="W6" s="2"/>
      <c r="X6" s="2"/>
      <c r="Y6" s="2"/>
      <c r="Z6" s="2"/>
    </row>
    <row r="7" spans="1:26" ht="15" customHeight="1">
      <c r="A7" s="2"/>
      <c r="B7" s="2"/>
      <c r="C7" s="2"/>
      <c r="D7" s="2"/>
      <c r="E7" s="2"/>
      <c r="F7" s="2"/>
      <c r="G7" s="2"/>
      <c r="H7" s="2"/>
      <c r="I7" s="2"/>
      <c r="J7" s="2"/>
      <c r="K7" s="2"/>
      <c r="L7" s="2"/>
      <c r="M7" s="2"/>
      <c r="N7" s="2"/>
      <c r="O7" s="2"/>
      <c r="P7" s="2"/>
      <c r="Q7" s="2"/>
      <c r="R7" s="2"/>
      <c r="S7" s="2"/>
      <c r="T7" s="2"/>
      <c r="U7" s="2"/>
      <c r="V7" s="2"/>
      <c r="W7" s="2"/>
      <c r="X7" s="2"/>
      <c r="Y7" s="2"/>
      <c r="Z7" s="2"/>
    </row>
    <row r="8" spans="1:26" ht="15" customHeight="1">
      <c r="A8" s="2"/>
      <c r="B8" s="2"/>
      <c r="C8" s="2"/>
      <c r="D8" s="2"/>
      <c r="E8" s="2"/>
      <c r="F8" s="2"/>
      <c r="G8" s="2"/>
      <c r="H8" s="2"/>
      <c r="I8" s="2"/>
      <c r="J8" s="2"/>
      <c r="K8" s="2"/>
      <c r="L8" s="2"/>
      <c r="M8" s="2"/>
      <c r="N8" s="2"/>
      <c r="O8" s="2"/>
      <c r="P8" s="2"/>
      <c r="Q8" s="2"/>
      <c r="R8" s="2"/>
      <c r="S8" s="2"/>
      <c r="T8" s="2"/>
      <c r="U8" s="2"/>
      <c r="V8" s="2"/>
      <c r="W8" s="2"/>
      <c r="X8" s="2"/>
      <c r="Y8" s="2"/>
      <c r="Z8" s="2"/>
    </row>
    <row r="9" spans="1:26" ht="45" customHeight="1">
      <c r="A9" s="2"/>
      <c r="B9" s="2"/>
      <c r="C9" s="4" t="s">
        <v>446</v>
      </c>
      <c r="D9" s="2"/>
      <c r="E9" s="2"/>
      <c r="F9" s="2"/>
      <c r="G9" s="2"/>
      <c r="H9" s="2"/>
      <c r="I9" s="2"/>
      <c r="J9" s="2"/>
      <c r="K9" s="2"/>
      <c r="L9" s="2"/>
      <c r="M9" s="2"/>
      <c r="N9" s="2"/>
      <c r="O9" s="2"/>
      <c r="P9" s="2"/>
      <c r="Q9" s="2"/>
      <c r="R9" s="2"/>
      <c r="S9" s="2"/>
      <c r="T9" s="2"/>
      <c r="U9" s="2"/>
      <c r="V9" s="2"/>
      <c r="W9" s="2"/>
      <c r="X9" s="2"/>
      <c r="Y9" s="2"/>
      <c r="Z9" s="2"/>
    </row>
    <row r="10" spans="1:26" ht="15" customHeight="1">
      <c r="A10" s="2"/>
      <c r="B10" s="2"/>
      <c r="C10" s="2"/>
      <c r="D10" s="2"/>
      <c r="E10" s="2"/>
      <c r="F10" s="2"/>
      <c r="G10" s="2"/>
      <c r="H10" s="2"/>
      <c r="I10" s="2"/>
      <c r="J10" s="2"/>
      <c r="K10" s="2"/>
      <c r="L10" s="2"/>
      <c r="M10" s="2"/>
      <c r="N10" s="2"/>
      <c r="O10" s="2"/>
      <c r="P10" s="2"/>
      <c r="Q10" s="2"/>
      <c r="R10" s="2"/>
      <c r="S10" s="2"/>
      <c r="T10" s="2"/>
      <c r="U10" s="2"/>
      <c r="V10" s="2"/>
      <c r="W10" s="2"/>
      <c r="X10" s="2"/>
      <c r="Y10" s="2"/>
      <c r="Z10" s="2"/>
    </row>
    <row r="11" spans="1:26" ht="15" customHeight="1">
      <c r="A11" s="2"/>
      <c r="B11" s="2"/>
      <c r="C11" s="2"/>
      <c r="D11" s="2"/>
      <c r="E11" s="2"/>
      <c r="F11" s="2"/>
      <c r="G11" s="2"/>
      <c r="H11" s="2"/>
      <c r="I11" s="2"/>
      <c r="J11" s="2"/>
      <c r="K11" s="2"/>
      <c r="L11" s="2"/>
      <c r="M11" s="2"/>
      <c r="N11" s="2"/>
      <c r="O11" s="2"/>
      <c r="P11" s="2"/>
      <c r="Q11" s="2"/>
      <c r="R11" s="2"/>
      <c r="S11" s="2"/>
      <c r="T11" s="2"/>
      <c r="U11" s="2"/>
      <c r="V11" s="2"/>
      <c r="W11" s="2"/>
      <c r="X11" s="2"/>
      <c r="Y11" s="2"/>
      <c r="Z11" s="2"/>
    </row>
    <row r="12" spans="1:26" ht="15" customHeight="1">
      <c r="A12" s="2"/>
      <c r="B12" s="2"/>
      <c r="C12" s="5" t="s">
        <v>1</v>
      </c>
      <c r="D12" s="2"/>
      <c r="E12" s="2"/>
      <c r="F12" s="2"/>
      <c r="G12" s="2"/>
      <c r="H12" s="2"/>
      <c r="I12" s="2"/>
      <c r="J12" s="2"/>
      <c r="K12" s="2"/>
      <c r="L12" s="2"/>
      <c r="M12" s="2"/>
      <c r="N12" s="2"/>
      <c r="O12" s="2"/>
      <c r="P12" s="2"/>
      <c r="Q12" s="2"/>
      <c r="R12" s="2"/>
      <c r="S12" s="2"/>
      <c r="T12" s="2"/>
      <c r="U12" s="2"/>
      <c r="V12" s="2"/>
      <c r="W12" s="2"/>
      <c r="X12" s="2"/>
      <c r="Y12" s="2"/>
      <c r="Z12" s="2"/>
    </row>
    <row r="13" spans="1:26" ht="15" customHeight="1">
      <c r="A13" s="2"/>
      <c r="B13" s="2"/>
      <c r="C13" s="6" t="s">
        <v>2</v>
      </c>
      <c r="D13" s="2"/>
      <c r="E13" s="2"/>
      <c r="F13" s="2"/>
      <c r="G13" s="2"/>
      <c r="H13" s="2"/>
      <c r="I13" s="2"/>
      <c r="J13" s="2"/>
      <c r="K13" s="2"/>
      <c r="L13" s="2"/>
      <c r="M13" s="2"/>
      <c r="N13" s="2"/>
      <c r="O13" s="2"/>
      <c r="P13" s="2"/>
      <c r="Q13" s="2"/>
      <c r="R13" s="2"/>
      <c r="S13" s="2"/>
      <c r="T13" s="2"/>
      <c r="U13" s="2"/>
      <c r="V13" s="2"/>
      <c r="W13" s="2"/>
      <c r="X13" s="2"/>
      <c r="Y13" s="2"/>
      <c r="Z13" s="2"/>
    </row>
    <row r="14" spans="1:26" ht="15" customHeight="1">
      <c r="A14" s="2"/>
      <c r="B14" s="2"/>
      <c r="C14" s="2" t="s">
        <v>3</v>
      </c>
      <c r="D14" s="2"/>
      <c r="E14" s="2"/>
      <c r="F14" s="2"/>
      <c r="G14" s="2"/>
      <c r="H14" s="2"/>
      <c r="I14" s="2"/>
      <c r="J14" s="2"/>
      <c r="K14" s="2"/>
      <c r="L14" s="2"/>
      <c r="M14" s="2"/>
      <c r="N14" s="2"/>
      <c r="O14" s="2"/>
      <c r="P14" s="2"/>
      <c r="Q14" s="2"/>
      <c r="R14" s="2"/>
      <c r="S14" s="2"/>
      <c r="T14" s="2"/>
      <c r="U14" s="2"/>
      <c r="V14" s="2"/>
      <c r="W14" s="2"/>
      <c r="X14" s="2"/>
      <c r="Y14" s="2"/>
      <c r="Z14" s="2"/>
    </row>
    <row r="15" spans="1:26" ht="15" customHeight="1">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ht="15" customHeight="1">
      <c r="A16" s="2"/>
      <c r="B16" s="2"/>
      <c r="C16" s="2" t="s">
        <v>4</v>
      </c>
      <c r="D16" s="2"/>
      <c r="E16" s="2"/>
      <c r="F16" s="2"/>
      <c r="G16" s="2"/>
      <c r="H16" s="2"/>
      <c r="I16" s="2"/>
      <c r="J16" s="2"/>
      <c r="K16" s="2"/>
      <c r="L16" s="2"/>
      <c r="M16" s="2"/>
      <c r="N16" s="2"/>
      <c r="O16" s="2"/>
      <c r="P16" s="2"/>
      <c r="Q16" s="2"/>
      <c r="R16" s="2"/>
      <c r="S16" s="2"/>
      <c r="T16" s="2"/>
      <c r="U16" s="2"/>
      <c r="V16" s="2"/>
      <c r="W16" s="2"/>
      <c r="X16" s="2"/>
      <c r="Y16" s="2"/>
      <c r="Z16" s="2"/>
    </row>
    <row r="17" spans="1:26" ht="15" customHeight="1">
      <c r="A17" s="2"/>
      <c r="B17" s="2"/>
      <c r="C17" s="2" t="s">
        <v>5</v>
      </c>
      <c r="D17" s="2"/>
      <c r="E17" s="2"/>
      <c r="F17" s="2"/>
      <c r="G17" s="2"/>
      <c r="H17" s="2"/>
      <c r="I17" s="2"/>
      <c r="J17" s="2"/>
      <c r="K17" s="2"/>
      <c r="L17" s="2"/>
      <c r="M17" s="2"/>
      <c r="N17" s="2"/>
      <c r="O17" s="2"/>
      <c r="P17" s="2"/>
      <c r="Q17" s="2"/>
      <c r="R17" s="2"/>
      <c r="S17" s="2"/>
      <c r="T17" s="2"/>
      <c r="U17" s="2"/>
      <c r="V17" s="2"/>
      <c r="W17" s="2"/>
      <c r="X17" s="2"/>
      <c r="Y17" s="2"/>
      <c r="Z17" s="2"/>
    </row>
    <row r="18" spans="1:26" ht="15" customHeight="1">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ht="15" customHeight="1">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15" customHeight="1">
      <c r="A20" s="2"/>
      <c r="B20" s="2"/>
      <c r="C20" s="5" t="s">
        <v>6</v>
      </c>
      <c r="D20" s="2"/>
      <c r="E20" s="2"/>
      <c r="F20" s="2"/>
      <c r="G20" s="2"/>
      <c r="H20" s="2"/>
      <c r="I20" s="2"/>
      <c r="J20" s="2"/>
      <c r="K20" s="2"/>
      <c r="L20" s="2"/>
      <c r="M20" s="2"/>
      <c r="N20" s="2"/>
      <c r="O20" s="2"/>
      <c r="P20" s="2"/>
      <c r="Q20" s="2"/>
      <c r="R20" s="2"/>
      <c r="S20" s="2"/>
      <c r="T20" s="2"/>
      <c r="U20" s="2"/>
      <c r="V20" s="2"/>
      <c r="W20" s="2"/>
      <c r="X20" s="2"/>
      <c r="Y20" s="2"/>
      <c r="Z20" s="2"/>
    </row>
    <row r="21" spans="1:26" ht="27" customHeight="1">
      <c r="A21" s="2"/>
      <c r="B21" s="2"/>
      <c r="C21" s="7" t="s">
        <v>7</v>
      </c>
      <c r="D21" s="2"/>
      <c r="E21" s="2"/>
      <c r="F21" s="2"/>
      <c r="G21" s="2"/>
      <c r="H21" s="2"/>
      <c r="I21" s="2"/>
      <c r="J21" s="2"/>
      <c r="K21" s="2"/>
      <c r="L21" s="2"/>
      <c r="M21" s="2"/>
      <c r="N21" s="2"/>
      <c r="O21" s="2"/>
      <c r="P21" s="2"/>
      <c r="Q21" s="2"/>
      <c r="R21" s="2"/>
      <c r="S21" s="2"/>
      <c r="T21" s="2"/>
      <c r="U21" s="2"/>
      <c r="V21" s="2"/>
      <c r="W21" s="2"/>
      <c r="X21" s="2"/>
      <c r="Y21" s="2"/>
      <c r="Z21" s="2"/>
    </row>
    <row r="22" spans="1:26" ht="15" customHeight="1">
      <c r="A22" s="2"/>
      <c r="B22" s="2"/>
      <c r="C22" s="8"/>
      <c r="D22" s="2"/>
      <c r="E22" s="2"/>
      <c r="F22" s="2"/>
      <c r="G22" s="2"/>
      <c r="H22" s="2"/>
      <c r="I22" s="2"/>
      <c r="J22" s="2"/>
      <c r="K22" s="2"/>
      <c r="L22" s="2"/>
      <c r="M22" s="2"/>
      <c r="N22" s="2"/>
      <c r="O22" s="2"/>
      <c r="P22" s="2"/>
      <c r="Q22" s="2"/>
      <c r="R22" s="2"/>
      <c r="S22" s="2"/>
      <c r="T22" s="2"/>
      <c r="U22" s="2"/>
      <c r="V22" s="2"/>
      <c r="W22" s="2"/>
      <c r="X22" s="2"/>
      <c r="Y22" s="2"/>
      <c r="Z22" s="2"/>
    </row>
    <row r="23" spans="1:26" ht="45.65" customHeight="1">
      <c r="A23" s="2"/>
      <c r="B23" s="2"/>
      <c r="C23" s="7" t="s">
        <v>8</v>
      </c>
      <c r="D23" s="2"/>
      <c r="E23" s="2"/>
      <c r="F23" s="2"/>
      <c r="G23" s="2"/>
      <c r="H23" s="2"/>
      <c r="I23" s="2"/>
      <c r="J23" s="2"/>
      <c r="K23" s="2"/>
      <c r="L23" s="2"/>
      <c r="M23" s="2"/>
      <c r="N23" s="2"/>
      <c r="O23" s="2"/>
      <c r="P23" s="2"/>
      <c r="Q23" s="2"/>
      <c r="R23" s="2"/>
      <c r="S23" s="2"/>
      <c r="T23" s="2"/>
      <c r="U23" s="2"/>
      <c r="V23" s="2"/>
      <c r="W23" s="2"/>
      <c r="X23" s="2"/>
      <c r="Y23" s="2"/>
      <c r="Z23" s="2"/>
    </row>
    <row r="24" spans="1:26" ht="12.65" customHeight="1">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54" customHeight="1">
      <c r="A25" s="2"/>
      <c r="B25" s="2"/>
      <c r="C25" s="7" t="s">
        <v>447</v>
      </c>
      <c r="D25" s="2"/>
      <c r="E25" s="2"/>
      <c r="F25" s="2"/>
      <c r="G25" s="2"/>
      <c r="H25" s="2"/>
      <c r="I25" s="2"/>
      <c r="J25" s="2"/>
      <c r="K25" s="2"/>
      <c r="L25" s="2"/>
      <c r="M25" s="2"/>
      <c r="N25" s="2"/>
      <c r="O25" s="2"/>
      <c r="P25" s="2"/>
      <c r="Q25" s="2"/>
      <c r="R25" s="2"/>
      <c r="S25" s="2"/>
      <c r="T25" s="2"/>
      <c r="U25" s="2"/>
      <c r="V25" s="2"/>
      <c r="W25" s="2"/>
      <c r="X25" s="2"/>
      <c r="Y25" s="2"/>
      <c r="Z25" s="2"/>
    </row>
    <row r="26" spans="1:26" ht="15" customHeight="1">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5" customHeight="1">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5" customHeight="1">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5" customHeight="1">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5" customHeight="1">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5" customHeight="1">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5" customHeight="1">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5" customHeight="1">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5" customHeight="1">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sheetData>
  <hyperlinks>
    <hyperlink ref="C13" r:id="rId1" display="http://diyinvestor.de/"/>
  </hyperlinks>
  <pageMargins left="0.7" right="0.7" top="0.75" bottom="0.75" header="0.3" footer="0.3"/>
  <pageSetup orientation="portrait" horizontalDpi="0" verticalDpi="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1"/>
  <sheetViews>
    <sheetView workbookViewId="0"/>
  </sheetViews>
  <sheetFormatPr defaultRowHeight="14.5"/>
  <sheetData>
    <row r="1" spans="1:12">
      <c r="A1" t="s">
        <v>423</v>
      </c>
    </row>
    <row r="2" spans="1:12">
      <c r="A2" t="s">
        <v>271</v>
      </c>
    </row>
    <row r="3" spans="1:12">
      <c r="B3" t="s">
        <v>381</v>
      </c>
      <c r="C3" t="s">
        <v>382</v>
      </c>
      <c r="D3" t="s">
        <v>383</v>
      </c>
      <c r="E3" t="s">
        <v>384</v>
      </c>
      <c r="F3" t="s">
        <v>385</v>
      </c>
      <c r="G3" t="s">
        <v>386</v>
      </c>
      <c r="H3" t="s">
        <v>387</v>
      </c>
      <c r="I3" t="s">
        <v>388</v>
      </c>
      <c r="J3" t="s">
        <v>389</v>
      </c>
      <c r="K3" t="s">
        <v>390</v>
      </c>
      <c r="L3" t="s">
        <v>180</v>
      </c>
    </row>
    <row r="4" spans="1:12">
      <c r="A4" t="s">
        <v>320</v>
      </c>
      <c r="B4" s="67">
        <v>2988</v>
      </c>
      <c r="C4" s="67">
        <v>3630</v>
      </c>
      <c r="D4" s="67">
        <v>4390</v>
      </c>
      <c r="E4" s="67">
        <v>4884</v>
      </c>
      <c r="F4" s="67">
        <v>5036</v>
      </c>
      <c r="G4" s="67">
        <v>5654</v>
      </c>
      <c r="H4" s="67">
        <v>6536</v>
      </c>
      <c r="I4" s="67">
        <v>6648</v>
      </c>
      <c r="J4" s="67">
        <v>7151</v>
      </c>
      <c r="K4" s="67">
        <v>7697</v>
      </c>
      <c r="L4" s="67">
        <v>7930</v>
      </c>
    </row>
    <row r="5" spans="1:12">
      <c r="A5" t="s">
        <v>269</v>
      </c>
      <c r="B5">
        <v>37.4</v>
      </c>
      <c r="C5">
        <v>35.700000000000003</v>
      </c>
      <c r="D5">
        <v>20.100000000000001</v>
      </c>
      <c r="E5">
        <v>46.9</v>
      </c>
      <c r="F5">
        <v>17.3</v>
      </c>
      <c r="G5">
        <v>23</v>
      </c>
      <c r="H5">
        <v>27.3</v>
      </c>
      <c r="I5">
        <v>27.9</v>
      </c>
      <c r="J5">
        <v>29.1</v>
      </c>
      <c r="K5">
        <v>21</v>
      </c>
      <c r="L5">
        <v>19.399999999999999</v>
      </c>
    </row>
    <row r="6" spans="1:12">
      <c r="A6" t="s">
        <v>321</v>
      </c>
      <c r="B6">
        <v>402</v>
      </c>
      <c r="C6">
        <v>488</v>
      </c>
      <c r="D6">
        <v>683</v>
      </c>
      <c r="E6">
        <v>718</v>
      </c>
      <c r="F6">
        <v>659</v>
      </c>
      <c r="G6" s="67">
        <v>1043</v>
      </c>
      <c r="H6" s="67">
        <v>1460</v>
      </c>
      <c r="I6" s="67">
        <v>1534</v>
      </c>
      <c r="J6" s="67">
        <v>1667</v>
      </c>
      <c r="K6" s="67">
        <v>1016</v>
      </c>
      <c r="L6">
        <v>922</v>
      </c>
    </row>
    <row r="7" spans="1:12">
      <c r="A7" t="s">
        <v>267</v>
      </c>
      <c r="B7">
        <v>13.5</v>
      </c>
      <c r="C7">
        <v>13.5</v>
      </c>
      <c r="D7">
        <v>15.6</v>
      </c>
      <c r="E7">
        <v>14.7</v>
      </c>
      <c r="F7">
        <v>13.1</v>
      </c>
      <c r="G7">
        <v>18.399999999999999</v>
      </c>
      <c r="H7">
        <v>22.3</v>
      </c>
      <c r="I7">
        <v>23.1</v>
      </c>
      <c r="J7">
        <v>23.3</v>
      </c>
      <c r="K7">
        <v>13.2</v>
      </c>
      <c r="L7">
        <v>11.6</v>
      </c>
    </row>
    <row r="8" spans="1:12">
      <c r="A8" t="s">
        <v>322</v>
      </c>
      <c r="B8">
        <v>305</v>
      </c>
      <c r="C8">
        <v>375</v>
      </c>
      <c r="D8">
        <v>560</v>
      </c>
      <c r="E8">
        <v>569</v>
      </c>
      <c r="F8">
        <v>522</v>
      </c>
      <c r="G8">
        <v>867</v>
      </c>
      <c r="H8" s="67">
        <v>1559</v>
      </c>
      <c r="I8" s="67">
        <v>1316</v>
      </c>
      <c r="J8" s="67">
        <v>1450</v>
      </c>
      <c r="K8">
        <v>885</v>
      </c>
      <c r="L8">
        <v>819</v>
      </c>
    </row>
    <row r="9" spans="1:12">
      <c r="A9" t="s">
        <v>323</v>
      </c>
      <c r="B9">
        <v>1.06</v>
      </c>
      <c r="C9">
        <v>1.29</v>
      </c>
      <c r="D9">
        <v>1.95</v>
      </c>
      <c r="E9">
        <v>2.02</v>
      </c>
      <c r="F9">
        <v>1.84</v>
      </c>
      <c r="G9">
        <v>3.12</v>
      </c>
      <c r="H9">
        <v>5.78</v>
      </c>
      <c r="I9">
        <v>5.23</v>
      </c>
      <c r="J9">
        <v>6.02</v>
      </c>
      <c r="K9">
        <v>3.83</v>
      </c>
      <c r="L9">
        <v>3.58</v>
      </c>
    </row>
    <row r="10" spans="1:12">
      <c r="A10" t="s">
        <v>324</v>
      </c>
      <c r="G10">
        <v>1.95</v>
      </c>
      <c r="H10">
        <v>1.55</v>
      </c>
    </row>
    <row r="11" spans="1:12">
      <c r="A11" t="s">
        <v>263</v>
      </c>
      <c r="H11">
        <v>61.2</v>
      </c>
    </row>
    <row r="12" spans="1:12">
      <c r="A12" t="s">
        <v>262</v>
      </c>
      <c r="B12">
        <v>289</v>
      </c>
      <c r="C12">
        <v>291</v>
      </c>
      <c r="D12">
        <v>288</v>
      </c>
      <c r="E12">
        <v>282</v>
      </c>
      <c r="F12">
        <v>284</v>
      </c>
      <c r="G12">
        <v>278</v>
      </c>
      <c r="H12">
        <v>270</v>
      </c>
      <c r="I12">
        <v>252</v>
      </c>
      <c r="J12">
        <v>241</v>
      </c>
      <c r="K12">
        <v>231</v>
      </c>
      <c r="L12">
        <v>229</v>
      </c>
    </row>
    <row r="13" spans="1:12">
      <c r="A13" t="s">
        <v>325</v>
      </c>
      <c r="B13">
        <v>13.26</v>
      </c>
      <c r="C13">
        <v>14.36</v>
      </c>
      <c r="D13">
        <v>13.85</v>
      </c>
      <c r="E13">
        <v>14.61</v>
      </c>
      <c r="F13">
        <v>17.16</v>
      </c>
      <c r="G13">
        <v>16.32</v>
      </c>
      <c r="H13">
        <v>17.760000000000002</v>
      </c>
      <c r="I13">
        <v>21.33</v>
      </c>
      <c r="J13">
        <v>25.23</v>
      </c>
      <c r="K13">
        <v>24.15</v>
      </c>
      <c r="L13">
        <v>25.88</v>
      </c>
    </row>
    <row r="14" spans="1:12">
      <c r="A14" t="s">
        <v>326</v>
      </c>
      <c r="B14">
        <v>872</v>
      </c>
      <c r="C14">
        <v>786</v>
      </c>
      <c r="D14" s="67">
        <v>1020</v>
      </c>
      <c r="E14" s="67">
        <v>1024</v>
      </c>
      <c r="F14" s="67">
        <v>1044</v>
      </c>
      <c r="G14" s="67">
        <v>1689</v>
      </c>
      <c r="H14" s="67">
        <v>1846</v>
      </c>
      <c r="I14" s="67">
        <v>1927</v>
      </c>
      <c r="J14" s="67">
        <v>2233</v>
      </c>
      <c r="K14" s="67">
        <v>2018</v>
      </c>
      <c r="L14" s="67">
        <v>2018</v>
      </c>
    </row>
    <row r="15" spans="1:12">
      <c r="A15" t="s">
        <v>327</v>
      </c>
      <c r="B15">
        <v>-997</v>
      </c>
      <c r="C15">
        <v>-897</v>
      </c>
      <c r="D15">
        <v>-318</v>
      </c>
      <c r="E15">
        <v>-310</v>
      </c>
      <c r="F15">
        <v>-506</v>
      </c>
      <c r="G15">
        <v>-789</v>
      </c>
      <c r="H15" s="67">
        <v>-1218</v>
      </c>
      <c r="I15" s="67">
        <v>-1449</v>
      </c>
      <c r="J15" s="67">
        <v>-1470</v>
      </c>
      <c r="K15" s="67">
        <v>-1547</v>
      </c>
      <c r="L15" s="67">
        <v>-1547</v>
      </c>
    </row>
    <row r="16" spans="1:12">
      <c r="A16" t="s">
        <v>328</v>
      </c>
      <c r="B16">
        <v>-126</v>
      </c>
      <c r="C16">
        <v>-111</v>
      </c>
      <c r="D16">
        <v>703</v>
      </c>
      <c r="E16">
        <v>712</v>
      </c>
      <c r="F16">
        <v>538</v>
      </c>
      <c r="G16">
        <v>900</v>
      </c>
      <c r="H16">
        <v>629</v>
      </c>
      <c r="I16">
        <v>477</v>
      </c>
      <c r="J16">
        <v>763</v>
      </c>
      <c r="K16">
        <v>471</v>
      </c>
      <c r="L16">
        <v>471</v>
      </c>
    </row>
    <row r="17" spans="1:12">
      <c r="A17" t="s">
        <v>329</v>
      </c>
      <c r="B17">
        <v>-0.59</v>
      </c>
      <c r="C17">
        <v>-0.54</v>
      </c>
      <c r="D17">
        <v>2.5499999999999998</v>
      </c>
      <c r="E17">
        <v>2.76</v>
      </c>
      <c r="F17">
        <v>2.2799999999999998</v>
      </c>
      <c r="G17">
        <v>3.59</v>
      </c>
      <c r="H17">
        <v>3.62</v>
      </c>
      <c r="I17">
        <v>1.1499999999999999</v>
      </c>
      <c r="J17">
        <v>2.87</v>
      </c>
      <c r="K17">
        <v>0.65</v>
      </c>
    </row>
    <row r="18" spans="1:12">
      <c r="A18" t="s">
        <v>330</v>
      </c>
      <c r="B18" s="67">
        <v>1513</v>
      </c>
      <c r="C18" s="67">
        <v>1640</v>
      </c>
      <c r="D18" s="67">
        <v>2061</v>
      </c>
      <c r="E18" s="67">
        <v>1852</v>
      </c>
      <c r="F18" s="67">
        <v>1169</v>
      </c>
      <c r="G18" s="67">
        <v>2396</v>
      </c>
      <c r="H18" s="67">
        <v>1452</v>
      </c>
      <c r="I18" s="67">
        <v>1694</v>
      </c>
      <c r="J18">
        <v>776</v>
      </c>
      <c r="K18">
        <v>-293</v>
      </c>
    </row>
    <row r="20" spans="1:12">
      <c r="A20" t="s">
        <v>255</v>
      </c>
    </row>
    <row r="21" spans="1:12">
      <c r="A21" t="s">
        <v>254</v>
      </c>
      <c r="B21" t="s">
        <v>381</v>
      </c>
      <c r="C21" t="s">
        <v>382</v>
      </c>
      <c r="D21" t="s">
        <v>383</v>
      </c>
      <c r="E21" t="s">
        <v>384</v>
      </c>
      <c r="F21" t="s">
        <v>385</v>
      </c>
      <c r="G21" t="s">
        <v>386</v>
      </c>
      <c r="H21" t="s">
        <v>387</v>
      </c>
      <c r="I21" t="s">
        <v>388</v>
      </c>
      <c r="J21" t="s">
        <v>389</v>
      </c>
      <c r="K21" t="s">
        <v>390</v>
      </c>
      <c r="L21" t="s">
        <v>180</v>
      </c>
    </row>
    <row r="22" spans="1:12">
      <c r="A22" t="s">
        <v>253</v>
      </c>
      <c r="B22">
        <v>100</v>
      </c>
      <c r="C22">
        <v>100</v>
      </c>
      <c r="D22">
        <v>100</v>
      </c>
      <c r="E22">
        <v>100</v>
      </c>
      <c r="F22">
        <v>100</v>
      </c>
      <c r="G22">
        <v>100</v>
      </c>
      <c r="H22">
        <v>100</v>
      </c>
      <c r="I22">
        <v>100</v>
      </c>
      <c r="J22">
        <v>100</v>
      </c>
      <c r="K22">
        <v>100</v>
      </c>
      <c r="L22">
        <v>100</v>
      </c>
    </row>
    <row r="23" spans="1:12">
      <c r="A23" t="s">
        <v>252</v>
      </c>
      <c r="B23">
        <v>62.61</v>
      </c>
      <c r="C23">
        <v>64.28</v>
      </c>
      <c r="D23">
        <v>79.88</v>
      </c>
      <c r="E23">
        <v>53.05</v>
      </c>
      <c r="F23">
        <v>82.66</v>
      </c>
      <c r="G23">
        <v>77</v>
      </c>
      <c r="H23">
        <v>72.67</v>
      </c>
      <c r="I23">
        <v>72.08</v>
      </c>
      <c r="J23">
        <v>70.95</v>
      </c>
      <c r="K23">
        <v>78.97</v>
      </c>
      <c r="L23">
        <v>80.59</v>
      </c>
    </row>
    <row r="24" spans="1:12">
      <c r="A24" t="s">
        <v>251</v>
      </c>
      <c r="B24">
        <v>37.39</v>
      </c>
      <c r="C24">
        <v>35.72</v>
      </c>
      <c r="D24">
        <v>20.12</v>
      </c>
      <c r="E24">
        <v>46.95</v>
      </c>
      <c r="F24">
        <v>17.34</v>
      </c>
      <c r="G24">
        <v>23</v>
      </c>
      <c r="H24">
        <v>27.33</v>
      </c>
      <c r="I24">
        <v>27.92</v>
      </c>
      <c r="J24">
        <v>29.05</v>
      </c>
      <c r="K24">
        <v>21.03</v>
      </c>
      <c r="L24">
        <v>19.41</v>
      </c>
    </row>
    <row r="25" spans="1:12">
      <c r="A25" t="s">
        <v>250</v>
      </c>
      <c r="B25">
        <v>4.8499999999999996</v>
      </c>
      <c r="C25">
        <v>4.26</v>
      </c>
      <c r="D25">
        <v>4.0999999999999996</v>
      </c>
      <c r="E25">
        <v>4.05</v>
      </c>
      <c r="F25">
        <v>3.83</v>
      </c>
      <c r="G25">
        <v>4.1399999999999997</v>
      </c>
      <c r="H25">
        <v>4.4800000000000004</v>
      </c>
      <c r="I25">
        <v>4.8499999999999996</v>
      </c>
      <c r="J25">
        <v>5.74</v>
      </c>
      <c r="K25">
        <v>7.11</v>
      </c>
      <c r="L25">
        <v>7.1</v>
      </c>
    </row>
    <row r="26" spans="1:12">
      <c r="A26" t="s">
        <v>249</v>
      </c>
    </row>
    <row r="27" spans="1:12">
      <c r="A27" t="s">
        <v>248</v>
      </c>
      <c r="B27">
        <v>19.09</v>
      </c>
      <c r="C27">
        <v>18.010000000000002</v>
      </c>
      <c r="D27">
        <v>0.46</v>
      </c>
      <c r="E27">
        <v>28.19</v>
      </c>
      <c r="F27">
        <v>0.44</v>
      </c>
      <c r="G27">
        <v>0.42</v>
      </c>
      <c r="H27">
        <v>0.51</v>
      </c>
      <c r="K27">
        <v>0.71</v>
      </c>
      <c r="L27">
        <v>0.69</v>
      </c>
    </row>
    <row r="28" spans="1:12">
      <c r="A28" t="s">
        <v>247</v>
      </c>
      <c r="B28">
        <v>13.46</v>
      </c>
      <c r="C28">
        <v>13.45</v>
      </c>
      <c r="D28">
        <v>15.56</v>
      </c>
      <c r="E28">
        <v>14.71</v>
      </c>
      <c r="F28">
        <v>13.08</v>
      </c>
      <c r="G28">
        <v>18.45</v>
      </c>
      <c r="H28">
        <v>22.34</v>
      </c>
      <c r="I28">
        <v>23.08</v>
      </c>
      <c r="J28">
        <v>23.32</v>
      </c>
      <c r="K28">
        <v>13.21</v>
      </c>
      <c r="L28">
        <v>11.62</v>
      </c>
    </row>
    <row r="29" spans="1:12">
      <c r="A29" t="s">
        <v>246</v>
      </c>
      <c r="B29">
        <v>-2.04</v>
      </c>
      <c r="C29">
        <v>-1.85</v>
      </c>
      <c r="D29">
        <v>-1.1399999999999999</v>
      </c>
      <c r="E29">
        <v>-1.38</v>
      </c>
      <c r="F29">
        <v>-1.33</v>
      </c>
      <c r="G29">
        <v>-1.07</v>
      </c>
      <c r="H29">
        <v>4.01</v>
      </c>
      <c r="I29">
        <v>-0.96</v>
      </c>
      <c r="J29">
        <v>-0.78</v>
      </c>
      <c r="K29">
        <v>-0.89</v>
      </c>
      <c r="L29">
        <v>-0.71</v>
      </c>
    </row>
    <row r="30" spans="1:12">
      <c r="A30" t="s">
        <v>245</v>
      </c>
      <c r="B30">
        <v>11.41</v>
      </c>
      <c r="C30">
        <v>11.6</v>
      </c>
      <c r="D30">
        <v>14.42</v>
      </c>
      <c r="E30">
        <v>13.33</v>
      </c>
      <c r="F30">
        <v>11.74</v>
      </c>
      <c r="G30">
        <v>17.38</v>
      </c>
      <c r="H30">
        <v>26.35</v>
      </c>
      <c r="I30">
        <v>22.12</v>
      </c>
      <c r="J30">
        <v>22.53</v>
      </c>
      <c r="K30">
        <v>12.32</v>
      </c>
      <c r="L30">
        <v>10.91</v>
      </c>
    </row>
    <row r="32" spans="1:12">
      <c r="A32" t="s">
        <v>244</v>
      </c>
      <c r="B32" t="s">
        <v>381</v>
      </c>
      <c r="C32" t="s">
        <v>382</v>
      </c>
      <c r="D32" t="s">
        <v>383</v>
      </c>
      <c r="E32" t="s">
        <v>384</v>
      </c>
      <c r="F32" t="s">
        <v>385</v>
      </c>
      <c r="G32" t="s">
        <v>386</v>
      </c>
      <c r="H32" t="s">
        <v>387</v>
      </c>
      <c r="I32" t="s">
        <v>388</v>
      </c>
      <c r="J32" t="s">
        <v>389</v>
      </c>
      <c r="K32" t="s">
        <v>390</v>
      </c>
      <c r="L32" t="s">
        <v>180</v>
      </c>
    </row>
    <row r="33" spans="1:12">
      <c r="A33" t="s">
        <v>243</v>
      </c>
      <c r="B33">
        <v>10.47</v>
      </c>
      <c r="C33">
        <v>11</v>
      </c>
      <c r="D33">
        <v>11.47</v>
      </c>
      <c r="E33">
        <v>12.54</v>
      </c>
      <c r="F33">
        <v>11.6</v>
      </c>
      <c r="G33">
        <v>11.78</v>
      </c>
      <c r="H33">
        <v>9.4499999999999993</v>
      </c>
      <c r="I33">
        <v>10.5</v>
      </c>
      <c r="J33">
        <v>10</v>
      </c>
      <c r="K33">
        <v>6.66</v>
      </c>
      <c r="L33">
        <v>5.35</v>
      </c>
    </row>
    <row r="34" spans="1:12">
      <c r="A34" t="s">
        <v>242</v>
      </c>
      <c r="B34">
        <v>10.220000000000001</v>
      </c>
      <c r="C34">
        <v>10.32</v>
      </c>
      <c r="D34">
        <v>12.76</v>
      </c>
      <c r="E34">
        <v>11.66</v>
      </c>
      <c r="F34">
        <v>10.38</v>
      </c>
      <c r="G34">
        <v>15.33</v>
      </c>
      <c r="H34">
        <v>23.85</v>
      </c>
      <c r="I34">
        <v>19.79</v>
      </c>
      <c r="J34">
        <v>20.28</v>
      </c>
      <c r="K34">
        <v>11.5</v>
      </c>
      <c r="L34">
        <v>10.32</v>
      </c>
    </row>
    <row r="35" spans="1:12">
      <c r="A35" t="s">
        <v>241</v>
      </c>
      <c r="B35">
        <v>0.43</v>
      </c>
      <c r="C35">
        <v>0.45</v>
      </c>
      <c r="D35">
        <v>0.49</v>
      </c>
      <c r="E35">
        <v>0.54</v>
      </c>
      <c r="F35">
        <v>0.56999999999999995</v>
      </c>
      <c r="G35">
        <v>0.54</v>
      </c>
      <c r="H35">
        <v>0.56000000000000005</v>
      </c>
      <c r="I35">
        <v>0.56999999999999995</v>
      </c>
      <c r="J35">
        <v>0.59</v>
      </c>
      <c r="K35">
        <v>0.6</v>
      </c>
    </row>
    <row r="36" spans="1:12">
      <c r="A36" t="s">
        <v>240</v>
      </c>
      <c r="B36">
        <v>4.38</v>
      </c>
      <c r="C36">
        <v>4.6399999999999997</v>
      </c>
      <c r="D36">
        <v>6.37</v>
      </c>
      <c r="E36">
        <v>6.35</v>
      </c>
      <c r="F36">
        <v>5.89</v>
      </c>
      <c r="G36">
        <v>8.26</v>
      </c>
      <c r="H36">
        <v>13.32</v>
      </c>
      <c r="I36">
        <v>11.34</v>
      </c>
      <c r="J36">
        <v>11.91</v>
      </c>
      <c r="K36">
        <v>6.91</v>
      </c>
    </row>
    <row r="37" spans="1:12">
      <c r="A37" t="s">
        <v>239</v>
      </c>
      <c r="B37">
        <v>2.66</v>
      </c>
      <c r="C37">
        <v>2.91</v>
      </c>
      <c r="D37">
        <v>2.72</v>
      </c>
      <c r="E37">
        <v>2.73</v>
      </c>
      <c r="F37">
        <v>2.68</v>
      </c>
      <c r="G37">
        <v>3.02</v>
      </c>
      <c r="H37">
        <v>3.12</v>
      </c>
      <c r="I37">
        <v>2.71</v>
      </c>
      <c r="J37">
        <v>2.77</v>
      </c>
      <c r="K37">
        <v>2.54</v>
      </c>
      <c r="L37">
        <v>2.54</v>
      </c>
    </row>
    <row r="38" spans="1:12">
      <c r="A38" t="s">
        <v>238</v>
      </c>
      <c r="B38">
        <v>11.58</v>
      </c>
      <c r="C38">
        <v>12.91</v>
      </c>
      <c r="D38">
        <v>17.899999999999999</v>
      </c>
      <c r="E38">
        <v>17.309999999999999</v>
      </c>
      <c r="F38">
        <v>15.94</v>
      </c>
      <c r="G38">
        <v>23.68</v>
      </c>
      <c r="H38">
        <v>40.86</v>
      </c>
      <c r="I38">
        <v>32.82</v>
      </c>
      <c r="J38">
        <v>32.619999999999997</v>
      </c>
      <c r="K38">
        <v>18.28</v>
      </c>
    </row>
    <row r="39" spans="1:12">
      <c r="A39" t="s">
        <v>237</v>
      </c>
      <c r="B39">
        <v>6.4</v>
      </c>
      <c r="C39">
        <v>6.83</v>
      </c>
      <c r="D39">
        <v>9.0399999999999991</v>
      </c>
      <c r="E39">
        <v>9.23</v>
      </c>
      <c r="F39">
        <v>8.85</v>
      </c>
      <c r="G39">
        <v>12.35</v>
      </c>
      <c r="H39">
        <v>19.97</v>
      </c>
      <c r="I39">
        <v>16.71</v>
      </c>
      <c r="J39">
        <v>17.43</v>
      </c>
      <c r="K39">
        <v>10.83</v>
      </c>
    </row>
    <row r="40" spans="1:12">
      <c r="A40" t="s">
        <v>236</v>
      </c>
      <c r="B40">
        <v>5.73</v>
      </c>
      <c r="C40">
        <v>5.48</v>
      </c>
      <c r="D40">
        <v>6.8</v>
      </c>
      <c r="E40">
        <v>7.55</v>
      </c>
      <c r="F40">
        <v>8.11</v>
      </c>
      <c r="G40">
        <v>14.24</v>
      </c>
      <c r="H40">
        <v>25.21</v>
      </c>
      <c r="I40">
        <v>22.88</v>
      </c>
      <c r="J40">
        <v>27.81</v>
      </c>
      <c r="K40">
        <v>17.04</v>
      </c>
      <c r="L40">
        <v>16.47</v>
      </c>
    </row>
    <row r="42" spans="1:12">
      <c r="A42" t="s">
        <v>235</v>
      </c>
    </row>
    <row r="43" spans="1:12">
      <c r="B43" t="s">
        <v>381</v>
      </c>
      <c r="C43" t="s">
        <v>382</v>
      </c>
      <c r="D43" t="s">
        <v>383</v>
      </c>
      <c r="E43" t="s">
        <v>384</v>
      </c>
      <c r="F43" t="s">
        <v>385</v>
      </c>
      <c r="G43" t="s">
        <v>386</v>
      </c>
      <c r="H43" t="s">
        <v>387</v>
      </c>
      <c r="I43" t="s">
        <v>388</v>
      </c>
      <c r="J43" t="s">
        <v>389</v>
      </c>
      <c r="K43" t="s">
        <v>390</v>
      </c>
      <c r="L43" t="s">
        <v>196</v>
      </c>
    </row>
    <row r="44" spans="1:12">
      <c r="A44" t="s">
        <v>234</v>
      </c>
    </row>
    <row r="45" spans="1:12">
      <c r="A45" t="s">
        <v>230</v>
      </c>
      <c r="B45">
        <v>1.57</v>
      </c>
      <c r="C45">
        <v>21.47</v>
      </c>
      <c r="D45">
        <v>20.96</v>
      </c>
      <c r="E45">
        <v>11.25</v>
      </c>
      <c r="F45">
        <v>3.13</v>
      </c>
      <c r="G45">
        <v>12.26</v>
      </c>
      <c r="H45">
        <v>15.6</v>
      </c>
      <c r="I45">
        <v>1.71</v>
      </c>
      <c r="J45">
        <v>7.57</v>
      </c>
      <c r="K45">
        <v>7.64</v>
      </c>
      <c r="L45">
        <v>11.23</v>
      </c>
    </row>
    <row r="46" spans="1:12">
      <c r="A46" t="s">
        <v>229</v>
      </c>
      <c r="B46">
        <v>10.130000000000001</v>
      </c>
      <c r="C46">
        <v>10.18</v>
      </c>
      <c r="D46">
        <v>14.27</v>
      </c>
      <c r="E46">
        <v>17.8</v>
      </c>
      <c r="F46">
        <v>11.54</v>
      </c>
      <c r="G46">
        <v>8.8000000000000007</v>
      </c>
      <c r="H46">
        <v>10.199999999999999</v>
      </c>
      <c r="I46">
        <v>9.69</v>
      </c>
      <c r="J46">
        <v>8.14</v>
      </c>
      <c r="K46">
        <v>5.6</v>
      </c>
    </row>
    <row r="47" spans="1:12">
      <c r="A47" t="s">
        <v>228</v>
      </c>
      <c r="B47">
        <v>17.46</v>
      </c>
      <c r="C47">
        <v>16.48</v>
      </c>
      <c r="D47">
        <v>14.44</v>
      </c>
      <c r="E47">
        <v>12.47</v>
      </c>
      <c r="F47">
        <v>11.35</v>
      </c>
      <c r="G47">
        <v>13.6</v>
      </c>
      <c r="H47">
        <v>12.48</v>
      </c>
      <c r="I47">
        <v>8.65</v>
      </c>
      <c r="J47">
        <v>7.92</v>
      </c>
      <c r="K47">
        <v>8.85</v>
      </c>
    </row>
    <row r="48" spans="1:12">
      <c r="A48" t="s">
        <v>227</v>
      </c>
      <c r="B48">
        <v>23.23</v>
      </c>
      <c r="C48">
        <v>22.24</v>
      </c>
      <c r="D48">
        <v>21.54</v>
      </c>
      <c r="E48">
        <v>19.21</v>
      </c>
      <c r="F48">
        <v>16.71</v>
      </c>
      <c r="G48">
        <v>15.51</v>
      </c>
      <c r="H48">
        <v>14.47</v>
      </c>
      <c r="I48">
        <v>11.51</v>
      </c>
      <c r="J48">
        <v>10.17</v>
      </c>
      <c r="K48">
        <v>10.1</v>
      </c>
    </row>
    <row r="49" spans="1:12">
      <c r="A49" t="s">
        <v>233</v>
      </c>
    </row>
    <row r="50" spans="1:12">
      <c r="A50" t="s">
        <v>230</v>
      </c>
      <c r="B50">
        <v>334.09</v>
      </c>
      <c r="C50">
        <v>21.41</v>
      </c>
      <c r="D50">
        <v>39.94</v>
      </c>
      <c r="E50">
        <v>5.12</v>
      </c>
      <c r="F50">
        <v>-8.3000000000000007</v>
      </c>
      <c r="G50">
        <v>58.35</v>
      </c>
      <c r="H50">
        <v>40</v>
      </c>
      <c r="I50">
        <v>5.0599999999999996</v>
      </c>
      <c r="J50">
        <v>8.69</v>
      </c>
      <c r="K50">
        <v>-39.020000000000003</v>
      </c>
      <c r="L50">
        <v>-25.72</v>
      </c>
    </row>
    <row r="51" spans="1:12">
      <c r="A51" t="s">
        <v>229</v>
      </c>
      <c r="C51">
        <v>-3.13</v>
      </c>
      <c r="D51">
        <v>94.65</v>
      </c>
      <c r="E51">
        <v>21.33</v>
      </c>
      <c r="F51">
        <v>10.49</v>
      </c>
      <c r="G51">
        <v>15.14</v>
      </c>
      <c r="H51">
        <v>26.68</v>
      </c>
      <c r="I51">
        <v>32.56</v>
      </c>
      <c r="J51">
        <v>16.93</v>
      </c>
      <c r="K51">
        <v>-11.36</v>
      </c>
    </row>
    <row r="52" spans="1:12">
      <c r="A52" t="s">
        <v>228</v>
      </c>
      <c r="E52">
        <v>5.98</v>
      </c>
      <c r="F52">
        <v>48.04</v>
      </c>
      <c r="G52">
        <v>21</v>
      </c>
      <c r="H52">
        <v>24.5</v>
      </c>
      <c r="I52">
        <v>17.559999999999999</v>
      </c>
      <c r="J52">
        <v>18.350000000000001</v>
      </c>
      <c r="K52">
        <v>9.07</v>
      </c>
    </row>
    <row r="53" spans="1:12">
      <c r="A53" t="s">
        <v>227</v>
      </c>
      <c r="J53">
        <v>11.99</v>
      </c>
      <c r="K53">
        <v>27.07</v>
      </c>
    </row>
    <row r="54" spans="1:12">
      <c r="A54" t="s">
        <v>232</v>
      </c>
    </row>
    <row r="55" spans="1:12">
      <c r="A55" t="s">
        <v>230</v>
      </c>
      <c r="C55">
        <v>22.7</v>
      </c>
      <c r="D55">
        <v>49.6</v>
      </c>
      <c r="E55">
        <v>1.59</v>
      </c>
      <c r="F55">
        <v>-8.17</v>
      </c>
      <c r="G55">
        <v>65.78</v>
      </c>
      <c r="H55">
        <v>79.89</v>
      </c>
      <c r="I55">
        <v>-15.6</v>
      </c>
      <c r="J55">
        <v>10.210000000000001</v>
      </c>
      <c r="K55">
        <v>-38.97</v>
      </c>
    </row>
    <row r="56" spans="1:12">
      <c r="A56" t="s">
        <v>229</v>
      </c>
      <c r="B56">
        <v>-11.17</v>
      </c>
      <c r="C56">
        <v>-1.39</v>
      </c>
      <c r="E56">
        <v>23.08</v>
      </c>
      <c r="F56">
        <v>11.75</v>
      </c>
      <c r="G56">
        <v>15.64</v>
      </c>
      <c r="H56">
        <v>39.909999999999997</v>
      </c>
      <c r="I56">
        <v>36.03</v>
      </c>
      <c r="J56">
        <v>18.72</v>
      </c>
      <c r="K56">
        <v>-17.2</v>
      </c>
    </row>
    <row r="57" spans="1:12">
      <c r="A57" t="s">
        <v>228</v>
      </c>
      <c r="B57">
        <v>2.74</v>
      </c>
      <c r="C57">
        <v>4.08</v>
      </c>
      <c r="D57">
        <v>5.17</v>
      </c>
      <c r="E57">
        <v>7.82</v>
      </c>
      <c r="G57">
        <v>23.21</v>
      </c>
      <c r="H57">
        <v>33</v>
      </c>
      <c r="I57">
        <v>18.62</v>
      </c>
      <c r="J57">
        <v>20.56</v>
      </c>
      <c r="K57">
        <v>11.1</v>
      </c>
    </row>
    <row r="58" spans="1:12">
      <c r="A58" t="s">
        <v>227</v>
      </c>
      <c r="B58">
        <v>15.46</v>
      </c>
      <c r="C58">
        <v>13.62</v>
      </c>
      <c r="D58">
        <v>14.06</v>
      </c>
      <c r="E58">
        <v>9.0500000000000007</v>
      </c>
      <c r="F58">
        <v>9.73</v>
      </c>
      <c r="G58">
        <v>12.51</v>
      </c>
      <c r="H58">
        <v>17.66</v>
      </c>
      <c r="I58">
        <v>11.69</v>
      </c>
      <c r="J58">
        <v>14.01</v>
      </c>
    </row>
    <row r="59" spans="1:12">
      <c r="A59" t="s">
        <v>231</v>
      </c>
    </row>
    <row r="60" spans="1:12">
      <c r="A60" t="s">
        <v>230</v>
      </c>
      <c r="C60">
        <v>22.04</v>
      </c>
      <c r="D60">
        <v>50.91</v>
      </c>
      <c r="E60">
        <v>3.66</v>
      </c>
      <c r="F60">
        <v>-6.28</v>
      </c>
      <c r="G60">
        <v>69.45</v>
      </c>
      <c r="H60">
        <v>80.5</v>
      </c>
      <c r="I60">
        <v>-9.5</v>
      </c>
      <c r="J60">
        <v>15.11</v>
      </c>
      <c r="K60">
        <v>-36.36</v>
      </c>
      <c r="L60">
        <v>-19</v>
      </c>
    </row>
    <row r="61" spans="1:12">
      <c r="A61" t="s">
        <v>229</v>
      </c>
      <c r="B61">
        <v>-9.69</v>
      </c>
      <c r="C61">
        <v>-0.63</v>
      </c>
      <c r="E61">
        <v>24.06</v>
      </c>
      <c r="F61">
        <v>13.6</v>
      </c>
      <c r="G61">
        <v>18.079999999999998</v>
      </c>
      <c r="H61">
        <v>42.05</v>
      </c>
      <c r="I61">
        <v>40.4</v>
      </c>
      <c r="J61">
        <v>23.43</v>
      </c>
      <c r="K61">
        <v>-12.81</v>
      </c>
    </row>
    <row r="62" spans="1:12">
      <c r="A62" t="s">
        <v>228</v>
      </c>
      <c r="B62">
        <v>3.37</v>
      </c>
      <c r="C62">
        <v>4.82</v>
      </c>
      <c r="D62">
        <v>6.29</v>
      </c>
      <c r="E62">
        <v>8.9499999999999993</v>
      </c>
      <c r="G62">
        <v>24.84</v>
      </c>
      <c r="H62">
        <v>35</v>
      </c>
      <c r="I62">
        <v>21.88</v>
      </c>
      <c r="J62">
        <v>24.46</v>
      </c>
      <c r="K62">
        <v>15.18</v>
      </c>
    </row>
    <row r="63" spans="1:12">
      <c r="A63" t="s">
        <v>227</v>
      </c>
      <c r="B63">
        <v>14.39</v>
      </c>
      <c r="C63">
        <v>13.14</v>
      </c>
      <c r="D63">
        <v>14.08</v>
      </c>
      <c r="E63">
        <v>9.67</v>
      </c>
      <c r="F63">
        <v>10.57</v>
      </c>
      <c r="G63">
        <v>13.6</v>
      </c>
      <c r="H63">
        <v>18.96</v>
      </c>
      <c r="I63">
        <v>13.82</v>
      </c>
      <c r="J63">
        <v>16.45</v>
      </c>
    </row>
    <row r="65" spans="1:12">
      <c r="A65" t="s">
        <v>226</v>
      </c>
    </row>
    <row r="66" spans="1:12">
      <c r="A66" t="s">
        <v>225</v>
      </c>
      <c r="B66" t="s">
        <v>381</v>
      </c>
      <c r="C66" t="s">
        <v>382</v>
      </c>
      <c r="D66" t="s">
        <v>383</v>
      </c>
      <c r="E66" t="s">
        <v>384</v>
      </c>
      <c r="F66" t="s">
        <v>385</v>
      </c>
      <c r="G66" t="s">
        <v>386</v>
      </c>
      <c r="H66" t="s">
        <v>387</v>
      </c>
      <c r="I66" t="s">
        <v>388</v>
      </c>
      <c r="J66" t="s">
        <v>389</v>
      </c>
      <c r="K66" t="s">
        <v>390</v>
      </c>
      <c r="L66" t="s">
        <v>180</v>
      </c>
    </row>
    <row r="67" spans="1:12">
      <c r="A67" t="s">
        <v>224</v>
      </c>
      <c r="B67">
        <v>110.95</v>
      </c>
      <c r="C67">
        <v>-9.7799999999999994</v>
      </c>
      <c r="D67">
        <v>29.76</v>
      </c>
      <c r="E67">
        <v>0.31</v>
      </c>
      <c r="F67">
        <v>2.06</v>
      </c>
      <c r="G67">
        <v>61.73</v>
      </c>
      <c r="H67">
        <v>9.2899999999999991</v>
      </c>
      <c r="I67">
        <v>4.38</v>
      </c>
      <c r="J67">
        <v>15.88</v>
      </c>
      <c r="K67">
        <v>-9.66</v>
      </c>
    </row>
    <row r="68" spans="1:12">
      <c r="A68" t="s">
        <v>223</v>
      </c>
      <c r="E68">
        <v>1.44</v>
      </c>
      <c r="F68">
        <v>-24.41</v>
      </c>
      <c r="G68">
        <v>67.2</v>
      </c>
      <c r="H68">
        <v>-30.23</v>
      </c>
      <c r="I68">
        <v>-24.05</v>
      </c>
      <c r="J68">
        <v>59.74</v>
      </c>
      <c r="K68">
        <v>-38.26</v>
      </c>
    </row>
    <row r="69" spans="1:12">
      <c r="A69" t="s">
        <v>222</v>
      </c>
      <c r="B69">
        <v>33.39</v>
      </c>
      <c r="C69">
        <v>24.72</v>
      </c>
      <c r="D69">
        <v>7.23</v>
      </c>
      <c r="E69">
        <v>6.36</v>
      </c>
      <c r="F69">
        <v>10.039999999999999</v>
      </c>
      <c r="G69">
        <v>13.95</v>
      </c>
      <c r="H69">
        <v>18.63</v>
      </c>
      <c r="I69">
        <v>21.81</v>
      </c>
      <c r="J69">
        <v>20.56</v>
      </c>
      <c r="K69">
        <v>20.09</v>
      </c>
      <c r="L69">
        <v>19.5</v>
      </c>
    </row>
    <row r="70" spans="1:12">
      <c r="A70" t="s">
        <v>221</v>
      </c>
      <c r="B70">
        <v>-4.2300000000000004</v>
      </c>
      <c r="C70">
        <v>-3.06</v>
      </c>
      <c r="D70">
        <v>16.010000000000002</v>
      </c>
      <c r="E70">
        <v>14.59</v>
      </c>
      <c r="F70">
        <v>10.7</v>
      </c>
      <c r="G70">
        <v>15.93</v>
      </c>
      <c r="H70">
        <v>9.6199999999999992</v>
      </c>
      <c r="I70">
        <v>7.18</v>
      </c>
      <c r="J70">
        <v>10.66</v>
      </c>
      <c r="K70">
        <v>6.12</v>
      </c>
      <c r="L70">
        <v>5.94</v>
      </c>
    </row>
    <row r="71" spans="1:12">
      <c r="A71" t="s">
        <v>220</v>
      </c>
      <c r="B71">
        <v>-0.41</v>
      </c>
      <c r="C71">
        <v>-0.3</v>
      </c>
      <c r="D71">
        <v>1.25</v>
      </c>
      <c r="E71">
        <v>1.25</v>
      </c>
      <c r="F71">
        <v>1.03</v>
      </c>
      <c r="G71">
        <v>1.04</v>
      </c>
      <c r="H71">
        <v>0.4</v>
      </c>
      <c r="I71">
        <v>0.36</v>
      </c>
      <c r="J71">
        <v>0.53</v>
      </c>
      <c r="K71">
        <v>0.53</v>
      </c>
      <c r="L71">
        <v>0.57999999999999996</v>
      </c>
    </row>
    <row r="73" spans="1:12">
      <c r="A73" t="s">
        <v>219</v>
      </c>
    </row>
    <row r="74" spans="1:12">
      <c r="A74" t="s">
        <v>218</v>
      </c>
      <c r="B74" t="s">
        <v>381</v>
      </c>
      <c r="C74" t="s">
        <v>382</v>
      </c>
      <c r="D74" t="s">
        <v>383</v>
      </c>
      <c r="E74" t="s">
        <v>384</v>
      </c>
      <c r="F74" t="s">
        <v>385</v>
      </c>
      <c r="G74" t="s">
        <v>386</v>
      </c>
      <c r="H74" t="s">
        <v>387</v>
      </c>
      <c r="I74" t="s">
        <v>388</v>
      </c>
      <c r="J74" t="s">
        <v>389</v>
      </c>
      <c r="K74" t="s">
        <v>390</v>
      </c>
      <c r="L74" t="s">
        <v>196</v>
      </c>
    </row>
    <row r="75" spans="1:12">
      <c r="A75" t="s">
        <v>217</v>
      </c>
      <c r="B75">
        <v>37.92</v>
      </c>
      <c r="C75">
        <v>33.71</v>
      </c>
      <c r="D75">
        <v>38.67</v>
      </c>
      <c r="E75">
        <v>39.520000000000003</v>
      </c>
      <c r="F75">
        <v>36.64</v>
      </c>
      <c r="G75">
        <v>39.299999999999997</v>
      </c>
      <c r="H75">
        <v>38.520000000000003</v>
      </c>
      <c r="I75">
        <v>34.43</v>
      </c>
      <c r="J75">
        <v>29.49</v>
      </c>
      <c r="K75">
        <v>23.85</v>
      </c>
      <c r="L75">
        <v>23.85</v>
      </c>
    </row>
    <row r="76" spans="1:12">
      <c r="A76" t="s">
        <v>216</v>
      </c>
      <c r="B76">
        <v>0.59</v>
      </c>
      <c r="C76">
        <v>0.59</v>
      </c>
      <c r="D76">
        <v>0.56999999999999995</v>
      </c>
      <c r="E76">
        <v>0.63</v>
      </c>
      <c r="F76">
        <v>0.66</v>
      </c>
      <c r="G76">
        <v>0.49</v>
      </c>
      <c r="H76">
        <v>0.59</v>
      </c>
      <c r="I76">
        <v>0.45</v>
      </c>
      <c r="J76">
        <v>0.47</v>
      </c>
      <c r="K76">
        <v>0.45</v>
      </c>
      <c r="L76">
        <v>0.45</v>
      </c>
    </row>
    <row r="77" spans="1:12">
      <c r="A77" t="s">
        <v>215</v>
      </c>
      <c r="B77">
        <v>0.03</v>
      </c>
      <c r="C77">
        <v>0.03</v>
      </c>
      <c r="D77">
        <v>0.03</v>
      </c>
      <c r="E77">
        <v>0.03</v>
      </c>
      <c r="F77">
        <v>0.03</v>
      </c>
      <c r="G77">
        <v>0.02</v>
      </c>
      <c r="H77">
        <v>0.03</v>
      </c>
      <c r="I77">
        <v>0.03</v>
      </c>
      <c r="J77">
        <v>0.03</v>
      </c>
      <c r="K77">
        <v>0.02</v>
      </c>
      <c r="L77">
        <v>0.02</v>
      </c>
    </row>
    <row r="78" spans="1:12">
      <c r="A78" t="s">
        <v>214</v>
      </c>
      <c r="B78">
        <v>1.96</v>
      </c>
      <c r="C78">
        <v>6.13</v>
      </c>
      <c r="D78">
        <v>3.79</v>
      </c>
      <c r="E78">
        <v>1.91</v>
      </c>
      <c r="F78">
        <v>1.76</v>
      </c>
      <c r="G78">
        <v>7.31</v>
      </c>
      <c r="H78">
        <v>3.84</v>
      </c>
      <c r="I78">
        <v>4.34</v>
      </c>
      <c r="J78">
        <v>3.9</v>
      </c>
      <c r="K78">
        <v>4.3899999999999997</v>
      </c>
      <c r="L78">
        <v>4.3899999999999997</v>
      </c>
    </row>
    <row r="79" spans="1:12">
      <c r="A79" t="s">
        <v>213</v>
      </c>
      <c r="B79">
        <v>40.5</v>
      </c>
      <c r="C79">
        <v>40.46</v>
      </c>
      <c r="D79">
        <v>43.06</v>
      </c>
      <c r="E79">
        <v>42.08</v>
      </c>
      <c r="F79">
        <v>39.090000000000003</v>
      </c>
      <c r="G79">
        <v>47.12</v>
      </c>
      <c r="H79">
        <v>42.98</v>
      </c>
      <c r="I79">
        <v>39.25</v>
      </c>
      <c r="J79">
        <v>33.89</v>
      </c>
      <c r="K79">
        <v>28.71</v>
      </c>
      <c r="L79">
        <v>28.71</v>
      </c>
    </row>
    <row r="80" spans="1:12">
      <c r="A80" t="s">
        <v>212</v>
      </c>
      <c r="B80">
        <v>57.04</v>
      </c>
      <c r="C80">
        <v>57.4</v>
      </c>
      <c r="D80">
        <v>54.72</v>
      </c>
      <c r="E80">
        <v>54.86</v>
      </c>
      <c r="F80">
        <v>57.42</v>
      </c>
      <c r="G80">
        <v>44.9</v>
      </c>
      <c r="H80">
        <v>55.82</v>
      </c>
      <c r="I80">
        <v>60.17</v>
      </c>
      <c r="J80">
        <v>65.709999999999994</v>
      </c>
      <c r="K80">
        <v>68.14</v>
      </c>
      <c r="L80">
        <v>68.14</v>
      </c>
    </row>
    <row r="81" spans="1:12">
      <c r="A81" t="s">
        <v>211</v>
      </c>
      <c r="B81">
        <v>0.62</v>
      </c>
      <c r="C81">
        <v>0.54</v>
      </c>
      <c r="D81">
        <v>0.52</v>
      </c>
      <c r="E81">
        <v>0.52</v>
      </c>
      <c r="F81">
        <v>0.53</v>
      </c>
      <c r="G81">
        <v>0.38</v>
      </c>
      <c r="H81">
        <v>0.42</v>
      </c>
      <c r="I81">
        <v>0.39</v>
      </c>
      <c r="J81">
        <v>0.38</v>
      </c>
      <c r="K81">
        <v>1.1000000000000001</v>
      </c>
      <c r="L81">
        <v>1.1000000000000001</v>
      </c>
    </row>
    <row r="82" spans="1:12">
      <c r="A82" t="s">
        <v>210</v>
      </c>
      <c r="B82">
        <v>1.84</v>
      </c>
      <c r="C82">
        <v>1.6</v>
      </c>
      <c r="D82">
        <v>1.7</v>
      </c>
      <c r="E82">
        <v>2.5299999999999998</v>
      </c>
      <c r="F82">
        <v>2.96</v>
      </c>
      <c r="G82">
        <v>7.6</v>
      </c>
      <c r="H82">
        <v>0.79</v>
      </c>
      <c r="I82">
        <v>0.19</v>
      </c>
      <c r="J82">
        <v>0.02</v>
      </c>
      <c r="K82">
        <v>2.04</v>
      </c>
      <c r="L82">
        <v>2.04</v>
      </c>
    </row>
    <row r="83" spans="1:12">
      <c r="A83" t="s">
        <v>209</v>
      </c>
      <c r="B83">
        <v>100</v>
      </c>
      <c r="C83">
        <v>100</v>
      </c>
      <c r="D83">
        <v>100</v>
      </c>
      <c r="E83">
        <v>100</v>
      </c>
      <c r="F83">
        <v>100</v>
      </c>
      <c r="G83">
        <v>100</v>
      </c>
      <c r="H83">
        <v>100</v>
      </c>
      <c r="I83">
        <v>100</v>
      </c>
      <c r="J83">
        <v>100</v>
      </c>
      <c r="K83">
        <v>100</v>
      </c>
      <c r="L83">
        <v>100</v>
      </c>
    </row>
    <row r="84" spans="1:12">
      <c r="A84" t="s">
        <v>208</v>
      </c>
      <c r="B84">
        <v>2.04</v>
      </c>
      <c r="C84">
        <v>1.75</v>
      </c>
      <c r="D84">
        <v>2.0099999999999998</v>
      </c>
      <c r="E84">
        <v>1.55</v>
      </c>
      <c r="F84">
        <v>1.7</v>
      </c>
      <c r="G84">
        <v>1.61</v>
      </c>
      <c r="H84">
        <v>2.06</v>
      </c>
      <c r="I84">
        <v>2.4500000000000002</v>
      </c>
      <c r="J84">
        <v>2.02</v>
      </c>
      <c r="K84">
        <v>4.33</v>
      </c>
      <c r="L84">
        <v>4.33</v>
      </c>
    </row>
    <row r="85" spans="1:12">
      <c r="A85" t="s">
        <v>207</v>
      </c>
      <c r="B85">
        <v>3.51</v>
      </c>
      <c r="C85">
        <v>3.92</v>
      </c>
      <c r="D85">
        <v>4.09</v>
      </c>
      <c r="E85">
        <v>4.47</v>
      </c>
      <c r="F85">
        <v>5.31</v>
      </c>
      <c r="G85">
        <v>3.28</v>
      </c>
      <c r="H85">
        <v>4.01</v>
      </c>
      <c r="I85">
        <v>3.8</v>
      </c>
      <c r="J85">
        <v>3.52</v>
      </c>
      <c r="K85">
        <v>2.33</v>
      </c>
      <c r="L85">
        <v>2.33</v>
      </c>
    </row>
    <row r="86" spans="1:12">
      <c r="A86" t="s">
        <v>206</v>
      </c>
      <c r="B86">
        <v>0.01</v>
      </c>
      <c r="D86">
        <v>2.54</v>
      </c>
      <c r="E86">
        <v>2.82</v>
      </c>
      <c r="F86">
        <v>3.5</v>
      </c>
      <c r="G86">
        <v>3.56</v>
      </c>
      <c r="H86">
        <v>4.79</v>
      </c>
      <c r="I86">
        <v>4.83</v>
      </c>
      <c r="J86">
        <v>5.54</v>
      </c>
      <c r="K86">
        <v>5.59</v>
      </c>
      <c r="L86">
        <v>5.59</v>
      </c>
    </row>
    <row r="87" spans="1:12">
      <c r="A87" t="s">
        <v>205</v>
      </c>
    </row>
    <row r="88" spans="1:12">
      <c r="A88" t="s">
        <v>204</v>
      </c>
      <c r="B88">
        <v>14.93</v>
      </c>
      <c r="C88">
        <v>15.7</v>
      </c>
      <c r="D88">
        <v>11.52</v>
      </c>
      <c r="E88">
        <v>12.54</v>
      </c>
      <c r="F88">
        <v>15.3</v>
      </c>
      <c r="G88">
        <v>19.010000000000002</v>
      </c>
      <c r="H88">
        <v>19.18</v>
      </c>
      <c r="I88">
        <v>14.03</v>
      </c>
      <c r="J88">
        <v>16.54</v>
      </c>
      <c r="K88">
        <v>18.66</v>
      </c>
      <c r="L88">
        <v>18.66</v>
      </c>
    </row>
    <row r="89" spans="1:12">
      <c r="A89" t="s">
        <v>203</v>
      </c>
      <c r="B89">
        <v>20.49</v>
      </c>
      <c r="C89">
        <v>21.37</v>
      </c>
      <c r="D89">
        <v>20.16</v>
      </c>
      <c r="E89">
        <v>21.38</v>
      </c>
      <c r="F89">
        <v>25.81</v>
      </c>
      <c r="G89">
        <v>27.46</v>
      </c>
      <c r="H89">
        <v>30.04</v>
      </c>
      <c r="I89">
        <v>25.12</v>
      </c>
      <c r="J89">
        <v>27.61</v>
      </c>
      <c r="K89">
        <v>30.92</v>
      </c>
      <c r="L89">
        <v>30.92</v>
      </c>
    </row>
    <row r="90" spans="1:12">
      <c r="A90" t="s">
        <v>202</v>
      </c>
      <c r="B90">
        <v>37.380000000000003</v>
      </c>
      <c r="C90">
        <v>40.01</v>
      </c>
      <c r="D90">
        <v>36.18</v>
      </c>
      <c r="E90">
        <v>34.65</v>
      </c>
      <c r="F90">
        <v>29.68</v>
      </c>
      <c r="G90">
        <v>33.090000000000003</v>
      </c>
      <c r="H90">
        <v>31.85</v>
      </c>
      <c r="I90">
        <v>32.770000000000003</v>
      </c>
      <c r="J90">
        <v>28.54</v>
      </c>
      <c r="K90">
        <v>25.17</v>
      </c>
      <c r="L90">
        <v>25.17</v>
      </c>
    </row>
    <row r="91" spans="1:12">
      <c r="A91" t="s">
        <v>201</v>
      </c>
      <c r="B91">
        <v>4.47</v>
      </c>
      <c r="C91">
        <v>4.25</v>
      </c>
      <c r="D91">
        <v>6.92</v>
      </c>
      <c r="E91">
        <v>7.38</v>
      </c>
      <c r="F91">
        <v>7.22</v>
      </c>
      <c r="G91">
        <v>6.34</v>
      </c>
      <c r="H91">
        <v>6.05</v>
      </c>
      <c r="I91">
        <v>5.22</v>
      </c>
      <c r="J91">
        <v>7.7</v>
      </c>
      <c r="K91">
        <v>4.5599999999999996</v>
      </c>
      <c r="L91">
        <v>4.5599999999999996</v>
      </c>
    </row>
    <row r="92" spans="1:12">
      <c r="A92" t="s">
        <v>200</v>
      </c>
      <c r="B92">
        <v>62.34</v>
      </c>
      <c r="C92">
        <v>65.64</v>
      </c>
      <c r="D92">
        <v>63.26</v>
      </c>
      <c r="E92">
        <v>63.41</v>
      </c>
      <c r="F92">
        <v>62.71</v>
      </c>
      <c r="G92">
        <v>66.89</v>
      </c>
      <c r="H92">
        <v>67.94</v>
      </c>
      <c r="I92">
        <v>63.11</v>
      </c>
      <c r="J92">
        <v>63.85</v>
      </c>
      <c r="K92">
        <v>60.64</v>
      </c>
      <c r="L92">
        <v>60.64</v>
      </c>
    </row>
    <row r="93" spans="1:12">
      <c r="A93" t="s">
        <v>199</v>
      </c>
      <c r="B93">
        <v>37.659999999999997</v>
      </c>
      <c r="C93">
        <v>34.36</v>
      </c>
      <c r="D93">
        <v>36.74</v>
      </c>
      <c r="E93">
        <v>36.590000000000003</v>
      </c>
      <c r="F93">
        <v>37.29</v>
      </c>
      <c r="G93">
        <v>33.11</v>
      </c>
      <c r="H93">
        <v>32.06</v>
      </c>
      <c r="I93">
        <v>36.89</v>
      </c>
      <c r="J93">
        <v>36.15</v>
      </c>
      <c r="K93">
        <v>39.36</v>
      </c>
      <c r="L93">
        <v>39.36</v>
      </c>
    </row>
    <row r="94" spans="1:12">
      <c r="A94" t="s">
        <v>198</v>
      </c>
      <c r="B94">
        <v>100</v>
      </c>
      <c r="C94">
        <v>100</v>
      </c>
      <c r="D94">
        <v>100</v>
      </c>
      <c r="E94">
        <v>100</v>
      </c>
      <c r="F94">
        <v>100</v>
      </c>
      <c r="G94">
        <v>100</v>
      </c>
      <c r="H94">
        <v>100</v>
      </c>
      <c r="I94">
        <v>100</v>
      </c>
      <c r="J94">
        <v>100</v>
      </c>
      <c r="K94">
        <v>100</v>
      </c>
      <c r="L94">
        <v>100</v>
      </c>
    </row>
    <row r="96" spans="1:12">
      <c r="A96" t="s">
        <v>197</v>
      </c>
      <c r="B96" t="s">
        <v>381</v>
      </c>
      <c r="C96" t="s">
        <v>382</v>
      </c>
      <c r="D96" t="s">
        <v>383</v>
      </c>
      <c r="E96" t="s">
        <v>384</v>
      </c>
      <c r="F96" t="s">
        <v>385</v>
      </c>
      <c r="G96" t="s">
        <v>386</v>
      </c>
      <c r="H96" t="s">
        <v>387</v>
      </c>
      <c r="I96" t="s">
        <v>388</v>
      </c>
      <c r="J96" t="s">
        <v>389</v>
      </c>
      <c r="K96" t="s">
        <v>390</v>
      </c>
      <c r="L96" t="s">
        <v>196</v>
      </c>
    </row>
    <row r="97" spans="1:12">
      <c r="A97" t="s">
        <v>168</v>
      </c>
      <c r="B97">
        <v>1.98</v>
      </c>
      <c r="C97">
        <v>1.89</v>
      </c>
      <c r="D97">
        <v>2.14</v>
      </c>
      <c r="E97">
        <v>1.97</v>
      </c>
      <c r="F97">
        <v>1.51</v>
      </c>
      <c r="G97">
        <v>1.72</v>
      </c>
      <c r="H97">
        <v>1.43</v>
      </c>
      <c r="I97">
        <v>1.56</v>
      </c>
      <c r="J97">
        <v>1.23</v>
      </c>
      <c r="K97">
        <v>0.93</v>
      </c>
      <c r="L97">
        <v>0.93</v>
      </c>
    </row>
    <row r="98" spans="1:12">
      <c r="A98" t="s">
        <v>195</v>
      </c>
      <c r="B98">
        <v>1.88</v>
      </c>
      <c r="C98">
        <v>1.6</v>
      </c>
      <c r="D98">
        <v>1.95</v>
      </c>
      <c r="E98">
        <v>1.88</v>
      </c>
      <c r="F98">
        <v>1.45</v>
      </c>
      <c r="G98">
        <v>1.45</v>
      </c>
      <c r="H98">
        <v>1.3</v>
      </c>
      <c r="I98">
        <v>1.39</v>
      </c>
      <c r="J98">
        <v>1.0900000000000001</v>
      </c>
      <c r="K98">
        <v>0.79</v>
      </c>
      <c r="L98">
        <v>0.79</v>
      </c>
    </row>
    <row r="99" spans="1:12">
      <c r="A99" t="s">
        <v>194</v>
      </c>
      <c r="B99">
        <v>2.66</v>
      </c>
      <c r="C99">
        <v>2.91</v>
      </c>
      <c r="D99">
        <v>2.72</v>
      </c>
      <c r="E99">
        <v>2.73</v>
      </c>
      <c r="F99">
        <v>2.68</v>
      </c>
      <c r="G99">
        <v>3.02</v>
      </c>
      <c r="H99">
        <v>3.12</v>
      </c>
      <c r="I99">
        <v>2.71</v>
      </c>
      <c r="J99">
        <v>2.77</v>
      </c>
      <c r="K99">
        <v>2.54</v>
      </c>
      <c r="L99">
        <v>2.54</v>
      </c>
    </row>
    <row r="100" spans="1:12">
      <c r="A100" t="s">
        <v>193</v>
      </c>
      <c r="B100">
        <v>0.99</v>
      </c>
      <c r="C100">
        <v>1.1599999999999999</v>
      </c>
      <c r="D100">
        <v>0.98</v>
      </c>
      <c r="E100">
        <v>0.95</v>
      </c>
      <c r="F100">
        <v>0.8</v>
      </c>
      <c r="G100">
        <v>1</v>
      </c>
      <c r="H100">
        <v>0.99</v>
      </c>
      <c r="I100">
        <v>0.89</v>
      </c>
      <c r="J100">
        <v>0.79</v>
      </c>
      <c r="K100">
        <v>0.64</v>
      </c>
      <c r="L100">
        <v>0.64</v>
      </c>
    </row>
    <row r="102" spans="1:12">
      <c r="A102" t="s">
        <v>192</v>
      </c>
    </row>
    <row r="103" spans="1:12">
      <c r="A103" t="s">
        <v>191</v>
      </c>
      <c r="B103" t="s">
        <v>381</v>
      </c>
      <c r="C103" t="s">
        <v>382</v>
      </c>
      <c r="D103" t="s">
        <v>383</v>
      </c>
      <c r="E103" t="s">
        <v>384</v>
      </c>
      <c r="F103" t="s">
        <v>385</v>
      </c>
      <c r="G103" t="s">
        <v>386</v>
      </c>
      <c r="H103" t="s">
        <v>387</v>
      </c>
      <c r="I103" t="s">
        <v>388</v>
      </c>
      <c r="J103" t="s">
        <v>389</v>
      </c>
      <c r="K103" t="s">
        <v>390</v>
      </c>
      <c r="L103" t="s">
        <v>180</v>
      </c>
    </row>
    <row r="104" spans="1:12">
      <c r="A104" t="s">
        <v>179</v>
      </c>
      <c r="B104">
        <v>5.26</v>
      </c>
      <c r="C104">
        <v>4.7699999999999996</v>
      </c>
      <c r="D104">
        <v>4.24</v>
      </c>
      <c r="E104">
        <v>4.0199999999999996</v>
      </c>
      <c r="F104">
        <v>4.1399999999999997</v>
      </c>
      <c r="G104">
        <v>3.82</v>
      </c>
      <c r="H104">
        <v>3.52</v>
      </c>
      <c r="I104">
        <v>3.31</v>
      </c>
      <c r="J104">
        <v>2.86</v>
      </c>
      <c r="K104">
        <v>2.78</v>
      </c>
    </row>
    <row r="105" spans="1:12">
      <c r="A105" t="s">
        <v>178</v>
      </c>
      <c r="B105">
        <v>0.45</v>
      </c>
      <c r="C105">
        <v>0.41</v>
      </c>
      <c r="D105">
        <v>0.28999999999999998</v>
      </c>
      <c r="E105">
        <v>0.39</v>
      </c>
      <c r="F105">
        <v>0.23</v>
      </c>
      <c r="G105">
        <v>0.19</v>
      </c>
      <c r="H105">
        <v>0.21</v>
      </c>
      <c r="I105">
        <v>0.24</v>
      </c>
      <c r="J105">
        <v>0.24</v>
      </c>
      <c r="K105">
        <v>0.2</v>
      </c>
    </row>
    <row r="106" spans="1:12">
      <c r="A106" t="s">
        <v>177</v>
      </c>
      <c r="B106">
        <v>27.97</v>
      </c>
      <c r="C106">
        <v>23.84</v>
      </c>
      <c r="D106">
        <v>17.28</v>
      </c>
      <c r="E106">
        <v>22.5</v>
      </c>
      <c r="F106">
        <v>12.64</v>
      </c>
      <c r="G106">
        <v>14.53</v>
      </c>
      <c r="H106">
        <v>16.41</v>
      </c>
      <c r="I106">
        <v>19.98</v>
      </c>
      <c r="J106">
        <v>19.559999999999999</v>
      </c>
      <c r="K106">
        <v>24.72</v>
      </c>
    </row>
    <row r="107" spans="1:12">
      <c r="A107" t="s">
        <v>176</v>
      </c>
      <c r="B107">
        <v>-22.26</v>
      </c>
      <c r="C107">
        <v>-18.670000000000002</v>
      </c>
      <c r="D107">
        <v>-12.75</v>
      </c>
      <c r="E107">
        <v>-18.100000000000001</v>
      </c>
      <c r="F107">
        <v>-8.27</v>
      </c>
      <c r="G107">
        <v>-10.52</v>
      </c>
      <c r="H107">
        <v>-12.68</v>
      </c>
      <c r="I107">
        <v>-16.440000000000001</v>
      </c>
      <c r="J107">
        <v>-16.46</v>
      </c>
      <c r="K107">
        <v>-21.75</v>
      </c>
    </row>
    <row r="108" spans="1:12">
      <c r="A108" t="s">
        <v>175</v>
      </c>
      <c r="B108">
        <v>69.42</v>
      </c>
      <c r="C108">
        <v>76.489999999999995</v>
      </c>
      <c r="D108">
        <v>86</v>
      </c>
      <c r="E108">
        <v>90.78</v>
      </c>
      <c r="F108">
        <v>88.21</v>
      </c>
      <c r="G108">
        <v>95.67</v>
      </c>
      <c r="H108">
        <v>103.58</v>
      </c>
      <c r="I108">
        <v>110.43</v>
      </c>
      <c r="J108">
        <v>127.81</v>
      </c>
      <c r="K108">
        <v>131.47</v>
      </c>
    </row>
    <row r="109" spans="1:12">
      <c r="A109" t="s">
        <v>174</v>
      </c>
      <c r="B109">
        <v>817.84</v>
      </c>
      <c r="C109">
        <v>897.27</v>
      </c>
      <c r="D109">
        <v>1275.27</v>
      </c>
      <c r="E109">
        <v>942.22</v>
      </c>
      <c r="F109">
        <v>1601.23</v>
      </c>
      <c r="G109">
        <v>1892.78</v>
      </c>
      <c r="H109">
        <v>1759.07</v>
      </c>
      <c r="I109">
        <v>1497.34</v>
      </c>
      <c r="J109">
        <v>1492.15</v>
      </c>
      <c r="K109">
        <v>1841.97</v>
      </c>
    </row>
    <row r="110" spans="1:12">
      <c r="A110" t="s">
        <v>173</v>
      </c>
      <c r="B110">
        <v>0.75</v>
      </c>
      <c r="C110">
        <v>0.78</v>
      </c>
      <c r="D110">
        <v>0.89</v>
      </c>
      <c r="E110">
        <v>0.99</v>
      </c>
      <c r="F110">
        <v>1.01</v>
      </c>
      <c r="G110">
        <v>1.07</v>
      </c>
      <c r="H110">
        <v>1.1100000000000001</v>
      </c>
      <c r="I110">
        <v>0.99</v>
      </c>
      <c r="J110">
        <v>0.93</v>
      </c>
      <c r="K110">
        <v>0.9</v>
      </c>
    </row>
    <row r="111" spans="1:12">
      <c r="A111" t="s">
        <v>172</v>
      </c>
      <c r="B111">
        <v>0.43</v>
      </c>
      <c r="C111">
        <v>0.45</v>
      </c>
      <c r="D111">
        <v>0.49</v>
      </c>
      <c r="E111">
        <v>0.54</v>
      </c>
      <c r="F111">
        <v>0.56999999999999995</v>
      </c>
      <c r="G111">
        <v>0.54</v>
      </c>
      <c r="H111">
        <v>0.56000000000000005</v>
      </c>
      <c r="I111">
        <v>0.56999999999999995</v>
      </c>
      <c r="J111">
        <v>0.59</v>
      </c>
      <c r="K111">
        <v>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1"/>
  <sheetViews>
    <sheetView workbookViewId="0"/>
  </sheetViews>
  <sheetFormatPr defaultRowHeight="14.5"/>
  <sheetData>
    <row r="1" spans="1:12">
      <c r="A1" t="s">
        <v>421</v>
      </c>
    </row>
    <row r="2" spans="1:12">
      <c r="A2" t="s">
        <v>271</v>
      </c>
    </row>
    <row r="3" spans="1:12">
      <c r="B3" t="s">
        <v>361</v>
      </c>
      <c r="C3" t="s">
        <v>362</v>
      </c>
      <c r="D3" t="s">
        <v>363</v>
      </c>
      <c r="E3" t="s">
        <v>364</v>
      </c>
      <c r="F3" t="s">
        <v>365</v>
      </c>
      <c r="G3" t="s">
        <v>366</v>
      </c>
      <c r="H3" t="s">
        <v>367</v>
      </c>
      <c r="I3" t="s">
        <v>368</v>
      </c>
      <c r="J3" t="s">
        <v>369</v>
      </c>
      <c r="K3" t="s">
        <v>370</v>
      </c>
      <c r="L3" t="s">
        <v>180</v>
      </c>
    </row>
    <row r="4" spans="1:12">
      <c r="A4" t="s">
        <v>347</v>
      </c>
      <c r="B4" s="67">
        <v>2667</v>
      </c>
      <c r="C4" s="67">
        <v>2973</v>
      </c>
      <c r="D4" s="67">
        <v>3452</v>
      </c>
      <c r="E4" s="67">
        <v>3854</v>
      </c>
      <c r="F4" s="67">
        <v>4258</v>
      </c>
      <c r="G4" s="67">
        <v>4527</v>
      </c>
      <c r="H4" s="67">
        <v>4686</v>
      </c>
      <c r="I4" s="67">
        <v>4669</v>
      </c>
      <c r="J4" s="67">
        <v>5047</v>
      </c>
      <c r="K4" s="67">
        <v>5898</v>
      </c>
      <c r="L4" s="67">
        <v>6058</v>
      </c>
    </row>
    <row r="5" spans="1:12">
      <c r="A5" t="s">
        <v>269</v>
      </c>
      <c r="E5">
        <v>45.4</v>
      </c>
      <c r="F5">
        <v>21.7</v>
      </c>
      <c r="G5">
        <v>23.3</v>
      </c>
      <c r="H5">
        <v>25.2</v>
      </c>
      <c r="I5">
        <v>21.5</v>
      </c>
      <c r="J5">
        <v>20.3</v>
      </c>
      <c r="K5">
        <v>23</v>
      </c>
      <c r="L5">
        <v>17.600000000000001</v>
      </c>
    </row>
    <row r="6" spans="1:12">
      <c r="A6" t="s">
        <v>348</v>
      </c>
      <c r="B6">
        <v>49</v>
      </c>
      <c r="C6">
        <v>183</v>
      </c>
      <c r="D6">
        <v>275</v>
      </c>
      <c r="E6">
        <v>331</v>
      </c>
      <c r="F6">
        <v>497</v>
      </c>
      <c r="G6">
        <v>581</v>
      </c>
      <c r="H6">
        <v>688</v>
      </c>
      <c r="I6">
        <v>498</v>
      </c>
      <c r="J6">
        <v>404</v>
      </c>
      <c r="K6">
        <v>460</v>
      </c>
      <c r="L6">
        <v>261</v>
      </c>
    </row>
    <row r="7" spans="1:12">
      <c r="A7" t="s">
        <v>267</v>
      </c>
      <c r="B7">
        <v>1.8</v>
      </c>
      <c r="C7">
        <v>6.2</v>
      </c>
      <c r="D7">
        <v>8</v>
      </c>
      <c r="E7">
        <v>8.6</v>
      </c>
      <c r="F7">
        <v>11.7</v>
      </c>
      <c r="G7">
        <v>12.8</v>
      </c>
      <c r="H7">
        <v>14.7</v>
      </c>
      <c r="I7">
        <v>10.7</v>
      </c>
      <c r="J7">
        <v>8</v>
      </c>
      <c r="K7">
        <v>7.8</v>
      </c>
      <c r="L7">
        <v>4.3</v>
      </c>
    </row>
    <row r="8" spans="1:12">
      <c r="A8" t="s">
        <v>349</v>
      </c>
      <c r="B8">
        <v>71</v>
      </c>
      <c r="C8">
        <v>121</v>
      </c>
      <c r="D8">
        <v>225</v>
      </c>
      <c r="E8">
        <v>255</v>
      </c>
      <c r="F8">
        <v>398</v>
      </c>
      <c r="G8">
        <v>450</v>
      </c>
      <c r="H8">
        <v>548</v>
      </c>
      <c r="I8">
        <v>427</v>
      </c>
      <c r="J8">
        <v>305</v>
      </c>
      <c r="K8">
        <v>358</v>
      </c>
      <c r="L8">
        <v>194</v>
      </c>
    </row>
    <row r="9" spans="1:12">
      <c r="A9" t="s">
        <v>350</v>
      </c>
      <c r="B9">
        <v>0.18</v>
      </c>
      <c r="C9">
        <v>0.31</v>
      </c>
      <c r="D9">
        <v>0.56999999999999995</v>
      </c>
      <c r="E9">
        <v>0.61</v>
      </c>
      <c r="F9">
        <v>1</v>
      </c>
      <c r="G9">
        <v>1.1299999999999999</v>
      </c>
      <c r="H9">
        <v>1.38</v>
      </c>
      <c r="I9">
        <v>1.1000000000000001</v>
      </c>
      <c r="J9">
        <v>0.77</v>
      </c>
      <c r="K9">
        <v>0.9</v>
      </c>
      <c r="L9">
        <v>0.48</v>
      </c>
    </row>
    <row r="10" spans="1:12">
      <c r="A10" t="s">
        <v>351</v>
      </c>
      <c r="F10">
        <v>0.24</v>
      </c>
      <c r="G10">
        <v>0.37</v>
      </c>
      <c r="H10">
        <v>0.45</v>
      </c>
      <c r="I10">
        <v>0.55000000000000004</v>
      </c>
      <c r="J10">
        <v>0.54</v>
      </c>
      <c r="K10">
        <v>0.4</v>
      </c>
      <c r="L10">
        <v>0.57999999999999996</v>
      </c>
    </row>
    <row r="11" spans="1:12">
      <c r="A11" t="s">
        <v>263</v>
      </c>
      <c r="F11">
        <v>33.6</v>
      </c>
      <c r="G11">
        <v>36.6</v>
      </c>
      <c r="H11">
        <v>36.4</v>
      </c>
      <c r="I11">
        <v>41.9</v>
      </c>
      <c r="J11">
        <v>86</v>
      </c>
      <c r="K11">
        <v>36.5</v>
      </c>
      <c r="L11">
        <v>120.5</v>
      </c>
    </row>
    <row r="12" spans="1:12">
      <c r="A12" t="s">
        <v>262</v>
      </c>
      <c r="B12">
        <v>393</v>
      </c>
      <c r="C12">
        <v>397</v>
      </c>
      <c r="D12">
        <v>397</v>
      </c>
      <c r="E12">
        <v>413</v>
      </c>
      <c r="F12">
        <v>398</v>
      </c>
      <c r="G12">
        <v>398</v>
      </c>
      <c r="H12">
        <v>397</v>
      </c>
      <c r="I12">
        <v>397</v>
      </c>
      <c r="J12">
        <v>397</v>
      </c>
      <c r="K12">
        <v>397</v>
      </c>
      <c r="L12">
        <v>397</v>
      </c>
    </row>
    <row r="13" spans="1:12">
      <c r="A13" t="s">
        <v>352</v>
      </c>
      <c r="C13">
        <v>6.02</v>
      </c>
      <c r="D13">
        <v>6.74</v>
      </c>
      <c r="F13">
        <v>6.79</v>
      </c>
      <c r="G13">
        <v>6.8</v>
      </c>
      <c r="H13">
        <v>6.63</v>
      </c>
      <c r="I13">
        <v>6.4</v>
      </c>
      <c r="J13">
        <v>7.91</v>
      </c>
      <c r="K13">
        <v>8.74</v>
      </c>
      <c r="L13">
        <v>7.93</v>
      </c>
    </row>
    <row r="14" spans="1:12">
      <c r="A14" t="s">
        <v>353</v>
      </c>
      <c r="B14">
        <v>146</v>
      </c>
      <c r="C14">
        <v>360</v>
      </c>
      <c r="D14">
        <v>420</v>
      </c>
      <c r="E14">
        <v>261</v>
      </c>
      <c r="F14">
        <v>616</v>
      </c>
      <c r="G14">
        <v>394</v>
      </c>
      <c r="H14">
        <v>609</v>
      </c>
      <c r="I14">
        <v>387</v>
      </c>
      <c r="J14">
        <v>663</v>
      </c>
      <c r="K14">
        <v>961</v>
      </c>
      <c r="L14">
        <v>697</v>
      </c>
    </row>
    <row r="15" spans="1:12">
      <c r="A15" t="s">
        <v>354</v>
      </c>
      <c r="B15">
        <v>-521</v>
      </c>
      <c r="C15">
        <v>-483</v>
      </c>
      <c r="D15">
        <v>-556</v>
      </c>
      <c r="E15">
        <v>-392</v>
      </c>
      <c r="F15">
        <v>-421</v>
      </c>
      <c r="G15">
        <v>-449</v>
      </c>
      <c r="H15">
        <v>-536</v>
      </c>
      <c r="I15">
        <v>-586</v>
      </c>
      <c r="J15">
        <v>-630</v>
      </c>
      <c r="K15" s="67">
        <v>-1012</v>
      </c>
      <c r="L15" s="67">
        <v>-1090</v>
      </c>
    </row>
    <row r="16" spans="1:12">
      <c r="A16" t="s">
        <v>355</v>
      </c>
      <c r="B16">
        <v>-374</v>
      </c>
      <c r="C16">
        <v>-123</v>
      </c>
      <c r="D16">
        <v>-136</v>
      </c>
      <c r="E16">
        <v>-131</v>
      </c>
      <c r="F16">
        <v>195</v>
      </c>
      <c r="G16">
        <v>-55</v>
      </c>
      <c r="H16">
        <v>73</v>
      </c>
      <c r="I16">
        <v>-199</v>
      </c>
      <c r="J16">
        <v>33</v>
      </c>
      <c r="K16">
        <v>-51</v>
      </c>
      <c r="L16">
        <v>-393</v>
      </c>
    </row>
    <row r="17" spans="1:12">
      <c r="A17" t="s">
        <v>356</v>
      </c>
      <c r="C17">
        <v>-0.49</v>
      </c>
      <c r="D17">
        <v>-0.53</v>
      </c>
      <c r="F17">
        <v>0.34</v>
      </c>
      <c r="G17">
        <v>-0.39</v>
      </c>
      <c r="H17">
        <v>0.3</v>
      </c>
      <c r="I17">
        <v>-0.31</v>
      </c>
      <c r="J17">
        <v>-0.27</v>
      </c>
      <c r="K17">
        <v>0.85</v>
      </c>
    </row>
    <row r="18" spans="1:12">
      <c r="A18" t="s">
        <v>357</v>
      </c>
      <c r="B18">
        <v>420</v>
      </c>
      <c r="C18">
        <v>450</v>
      </c>
      <c r="D18">
        <v>561</v>
      </c>
      <c r="E18">
        <v>63</v>
      </c>
      <c r="F18">
        <v>69</v>
      </c>
      <c r="G18">
        <v>-159</v>
      </c>
      <c r="H18">
        <v>-489</v>
      </c>
      <c r="I18">
        <v>-119</v>
      </c>
      <c r="J18">
        <v>64</v>
      </c>
      <c r="K18">
        <v>-59</v>
      </c>
    </row>
    <row r="20" spans="1:12">
      <c r="A20" t="s">
        <v>255</v>
      </c>
    </row>
    <row r="21" spans="1:12">
      <c r="A21" t="s">
        <v>254</v>
      </c>
      <c r="B21" t="s">
        <v>361</v>
      </c>
      <c r="C21" t="s">
        <v>362</v>
      </c>
      <c r="D21" t="s">
        <v>363</v>
      </c>
      <c r="E21" t="s">
        <v>364</v>
      </c>
      <c r="F21" t="s">
        <v>365</v>
      </c>
      <c r="G21" t="s">
        <v>366</v>
      </c>
      <c r="H21" t="s">
        <v>367</v>
      </c>
      <c r="I21" t="s">
        <v>368</v>
      </c>
      <c r="J21" t="s">
        <v>369</v>
      </c>
      <c r="K21" t="s">
        <v>370</v>
      </c>
      <c r="L21" t="s">
        <v>180</v>
      </c>
    </row>
    <row r="22" spans="1:12">
      <c r="A22" t="s">
        <v>253</v>
      </c>
      <c r="B22">
        <v>100</v>
      </c>
      <c r="C22">
        <v>100</v>
      </c>
      <c r="D22">
        <v>100</v>
      </c>
      <c r="E22">
        <v>100</v>
      </c>
      <c r="F22">
        <v>100</v>
      </c>
      <c r="G22">
        <v>100</v>
      </c>
      <c r="H22">
        <v>100</v>
      </c>
      <c r="I22">
        <v>100</v>
      </c>
      <c r="J22">
        <v>100</v>
      </c>
      <c r="K22">
        <v>100</v>
      </c>
      <c r="L22">
        <v>100</v>
      </c>
    </row>
    <row r="23" spans="1:12">
      <c r="A23" t="s">
        <v>252</v>
      </c>
      <c r="E23">
        <v>54.59</v>
      </c>
      <c r="F23">
        <v>78.25</v>
      </c>
      <c r="G23">
        <v>76.739999999999995</v>
      </c>
      <c r="H23">
        <v>74.819999999999993</v>
      </c>
      <c r="I23">
        <v>78.5</v>
      </c>
      <c r="J23">
        <v>79.69</v>
      </c>
      <c r="K23">
        <v>77.03</v>
      </c>
      <c r="L23">
        <v>82.42</v>
      </c>
    </row>
    <row r="24" spans="1:12">
      <c r="A24" t="s">
        <v>251</v>
      </c>
      <c r="E24">
        <v>45.41</v>
      </c>
      <c r="F24">
        <v>21.75</v>
      </c>
      <c r="G24">
        <v>23.26</v>
      </c>
      <c r="H24">
        <v>25.18</v>
      </c>
      <c r="I24">
        <v>21.5</v>
      </c>
      <c r="J24">
        <v>20.309999999999999</v>
      </c>
      <c r="K24">
        <v>22.97</v>
      </c>
      <c r="L24">
        <v>17.579999999999998</v>
      </c>
    </row>
    <row r="25" spans="1:12">
      <c r="A25" t="s">
        <v>250</v>
      </c>
      <c r="B25">
        <v>1.76</v>
      </c>
      <c r="E25">
        <v>2.7</v>
      </c>
      <c r="F25">
        <v>2.37</v>
      </c>
      <c r="G25">
        <v>2.2799999999999998</v>
      </c>
      <c r="H25">
        <v>2.1800000000000002</v>
      </c>
      <c r="I25">
        <v>2.29</v>
      </c>
      <c r="J25">
        <v>2.42</v>
      </c>
      <c r="K25">
        <v>2.42</v>
      </c>
      <c r="L25">
        <v>2.44</v>
      </c>
    </row>
    <row r="26" spans="1:12">
      <c r="A26" t="s">
        <v>249</v>
      </c>
    </row>
    <row r="27" spans="1:12">
      <c r="A27" t="s">
        <v>248</v>
      </c>
      <c r="B27">
        <v>96.42</v>
      </c>
      <c r="C27">
        <v>93.84</v>
      </c>
      <c r="D27">
        <v>92.03</v>
      </c>
      <c r="E27">
        <v>34.119999999999997</v>
      </c>
      <c r="F27">
        <v>7.7</v>
      </c>
      <c r="G27">
        <v>8.15</v>
      </c>
      <c r="H27">
        <v>8.32</v>
      </c>
      <c r="I27">
        <v>8.5500000000000007</v>
      </c>
      <c r="J27">
        <v>9.89</v>
      </c>
      <c r="K27">
        <v>12.75</v>
      </c>
      <c r="L27">
        <v>10.83</v>
      </c>
    </row>
    <row r="28" spans="1:12">
      <c r="A28" t="s">
        <v>247</v>
      </c>
      <c r="B28">
        <v>1.82</v>
      </c>
      <c r="C28">
        <v>6.16</v>
      </c>
      <c r="D28">
        <v>7.97</v>
      </c>
      <c r="E28">
        <v>8.59</v>
      </c>
      <c r="F28">
        <v>11.67</v>
      </c>
      <c r="G28">
        <v>12.83</v>
      </c>
      <c r="H28">
        <v>14.68</v>
      </c>
      <c r="I28">
        <v>10.67</v>
      </c>
      <c r="J28">
        <v>8</v>
      </c>
      <c r="K28">
        <v>7.8</v>
      </c>
      <c r="L28">
        <v>4.3099999999999996</v>
      </c>
    </row>
    <row r="29" spans="1:12">
      <c r="A29" t="s">
        <v>246</v>
      </c>
      <c r="B29">
        <v>0.23</v>
      </c>
      <c r="C29">
        <v>-0.98</v>
      </c>
      <c r="D29">
        <v>-0.78</v>
      </c>
      <c r="E29">
        <v>-0.36</v>
      </c>
      <c r="F29">
        <v>-0.45</v>
      </c>
      <c r="H29">
        <v>-0.04</v>
      </c>
      <c r="I29">
        <v>-0.06</v>
      </c>
      <c r="J29">
        <v>-0.38</v>
      </c>
      <c r="K29">
        <v>-0.25</v>
      </c>
      <c r="L29">
        <v>-0.33</v>
      </c>
    </row>
    <row r="30" spans="1:12">
      <c r="A30" t="s">
        <v>245</v>
      </c>
      <c r="B30">
        <v>2.0499999999999998</v>
      </c>
      <c r="C30">
        <v>5.18</v>
      </c>
      <c r="D30">
        <v>7.18</v>
      </c>
      <c r="E30">
        <v>8.23</v>
      </c>
      <c r="F30">
        <v>11.23</v>
      </c>
      <c r="G30">
        <v>12.83</v>
      </c>
      <c r="H30">
        <v>14.64</v>
      </c>
      <c r="I30">
        <v>10.6</v>
      </c>
      <c r="J30">
        <v>7.63</v>
      </c>
      <c r="K30">
        <v>7.54</v>
      </c>
      <c r="L30">
        <v>3.98</v>
      </c>
    </row>
    <row r="32" spans="1:12">
      <c r="A32" t="s">
        <v>244</v>
      </c>
      <c r="B32" t="s">
        <v>361</v>
      </c>
      <c r="C32" t="s">
        <v>362</v>
      </c>
      <c r="D32" t="s">
        <v>363</v>
      </c>
      <c r="E32" t="s">
        <v>364</v>
      </c>
      <c r="F32" t="s">
        <v>365</v>
      </c>
      <c r="G32" t="s">
        <v>366</v>
      </c>
      <c r="H32" t="s">
        <v>367</v>
      </c>
      <c r="I32" t="s">
        <v>368</v>
      </c>
      <c r="J32" t="s">
        <v>369</v>
      </c>
      <c r="K32" t="s">
        <v>370</v>
      </c>
      <c r="L32" t="s">
        <v>180</v>
      </c>
    </row>
    <row r="33" spans="1:12">
      <c r="A33" t="s">
        <v>243</v>
      </c>
      <c r="C33">
        <v>21.43</v>
      </c>
      <c r="D33">
        <v>9.27</v>
      </c>
      <c r="E33">
        <v>19.559999999999999</v>
      </c>
      <c r="F33">
        <v>16.739999999999998</v>
      </c>
      <c r="G33">
        <v>22.55</v>
      </c>
      <c r="H33">
        <v>20.12</v>
      </c>
      <c r="I33">
        <v>13.74</v>
      </c>
      <c r="J33">
        <v>20.78</v>
      </c>
      <c r="K33">
        <v>19.55</v>
      </c>
      <c r="L33">
        <v>19.5</v>
      </c>
    </row>
    <row r="34" spans="1:12">
      <c r="A34" t="s">
        <v>242</v>
      </c>
      <c r="B34">
        <v>2.67</v>
      </c>
      <c r="C34">
        <v>4.07</v>
      </c>
      <c r="D34">
        <v>6.52</v>
      </c>
      <c r="E34">
        <v>6.62</v>
      </c>
      <c r="F34">
        <v>9.35</v>
      </c>
      <c r="G34">
        <v>9.94</v>
      </c>
      <c r="H34">
        <v>11.69</v>
      </c>
      <c r="I34">
        <v>9.15</v>
      </c>
      <c r="J34">
        <v>6.04</v>
      </c>
      <c r="K34">
        <v>6.07</v>
      </c>
      <c r="L34">
        <v>3.2</v>
      </c>
    </row>
    <row r="35" spans="1:12">
      <c r="A35" t="s">
        <v>241</v>
      </c>
      <c r="B35">
        <v>0.79</v>
      </c>
      <c r="C35">
        <v>0.77</v>
      </c>
      <c r="D35">
        <v>0.81</v>
      </c>
      <c r="E35">
        <v>0.88</v>
      </c>
      <c r="F35">
        <v>0.98</v>
      </c>
      <c r="G35">
        <v>1.02</v>
      </c>
      <c r="H35">
        <v>1.01</v>
      </c>
      <c r="I35">
        <v>0.9</v>
      </c>
      <c r="J35">
        <v>0.88</v>
      </c>
      <c r="K35">
        <v>0.91</v>
      </c>
      <c r="L35">
        <v>0.86</v>
      </c>
    </row>
    <row r="36" spans="1:12">
      <c r="A36" t="s">
        <v>240</v>
      </c>
      <c r="B36">
        <v>2.1</v>
      </c>
      <c r="C36">
        <v>3.15</v>
      </c>
      <c r="D36">
        <v>5.31</v>
      </c>
      <c r="E36">
        <v>5.82</v>
      </c>
      <c r="F36">
        <v>9.14</v>
      </c>
      <c r="G36">
        <v>10.119999999999999</v>
      </c>
      <c r="H36">
        <v>11.77</v>
      </c>
      <c r="I36">
        <v>8.26</v>
      </c>
      <c r="J36">
        <v>5.32</v>
      </c>
      <c r="K36">
        <v>5.52</v>
      </c>
      <c r="L36">
        <v>2.77</v>
      </c>
    </row>
    <row r="37" spans="1:12">
      <c r="A37" t="s">
        <v>239</v>
      </c>
      <c r="B37">
        <v>2.81</v>
      </c>
      <c r="C37">
        <v>2.67</v>
      </c>
      <c r="D37">
        <v>2.62</v>
      </c>
      <c r="E37">
        <v>2.39</v>
      </c>
      <c r="F37">
        <v>2.19</v>
      </c>
      <c r="G37">
        <v>2.06</v>
      </c>
      <c r="H37">
        <v>2.15</v>
      </c>
      <c r="I37">
        <v>2.0299999999999998</v>
      </c>
      <c r="J37">
        <v>2.13</v>
      </c>
      <c r="K37">
        <v>2.15</v>
      </c>
      <c r="L37">
        <v>2.95</v>
      </c>
    </row>
    <row r="38" spans="1:12">
      <c r="A38" t="s">
        <v>238</v>
      </c>
      <c r="B38">
        <v>5.51</v>
      </c>
      <c r="C38">
        <v>8.6199999999999992</v>
      </c>
      <c r="D38">
        <v>14.04</v>
      </c>
      <c r="E38">
        <v>14.58</v>
      </c>
      <c r="F38">
        <v>20.89</v>
      </c>
      <c r="G38">
        <v>21.48</v>
      </c>
      <c r="H38">
        <v>24.79</v>
      </c>
      <c r="I38">
        <v>17.21</v>
      </c>
      <c r="J38">
        <v>11.06</v>
      </c>
      <c r="K38">
        <v>11.81</v>
      </c>
      <c r="L38">
        <v>7.5</v>
      </c>
    </row>
    <row r="39" spans="1:12">
      <c r="A39" t="s">
        <v>237</v>
      </c>
      <c r="B39">
        <v>3.59</v>
      </c>
      <c r="C39">
        <v>5.0999999999999996</v>
      </c>
      <c r="D39">
        <v>8.35</v>
      </c>
      <c r="E39">
        <v>9.2799999999999994</v>
      </c>
      <c r="F39">
        <v>14.95</v>
      </c>
      <c r="G39">
        <v>16.77</v>
      </c>
      <c r="H39">
        <v>20.2</v>
      </c>
      <c r="I39">
        <v>13.98</v>
      </c>
      <c r="J39">
        <v>8.93</v>
      </c>
      <c r="K39">
        <v>9.3000000000000007</v>
      </c>
      <c r="L39">
        <v>5.65</v>
      </c>
    </row>
    <row r="40" spans="1:12">
      <c r="A40" t="s">
        <v>236</v>
      </c>
      <c r="B40">
        <v>2.96</v>
      </c>
      <c r="C40">
        <v>8.6999999999999993</v>
      </c>
      <c r="D40">
        <v>11.33</v>
      </c>
      <c r="E40">
        <v>13.68</v>
      </c>
      <c r="F40">
        <v>30.88</v>
      </c>
      <c r="G40">
        <v>53.82</v>
      </c>
      <c r="H40">
        <v>63.36</v>
      </c>
      <c r="I40">
        <v>39.08</v>
      </c>
      <c r="J40">
        <v>14.28</v>
      </c>
      <c r="K40">
        <v>15.83</v>
      </c>
      <c r="L40">
        <v>6.48</v>
      </c>
    </row>
    <row r="42" spans="1:12">
      <c r="A42" t="s">
        <v>235</v>
      </c>
    </row>
    <row r="43" spans="1:12">
      <c r="B43" t="s">
        <v>361</v>
      </c>
      <c r="C43" t="s">
        <v>362</v>
      </c>
      <c r="D43" t="s">
        <v>363</v>
      </c>
      <c r="E43" t="s">
        <v>364</v>
      </c>
      <c r="F43" t="s">
        <v>365</v>
      </c>
      <c r="G43" t="s">
        <v>366</v>
      </c>
      <c r="H43" t="s">
        <v>367</v>
      </c>
      <c r="I43" t="s">
        <v>368</v>
      </c>
      <c r="J43" t="s">
        <v>369</v>
      </c>
      <c r="K43" t="s">
        <v>370</v>
      </c>
      <c r="L43" t="s">
        <v>196</v>
      </c>
    </row>
    <row r="44" spans="1:12">
      <c r="A44" t="s">
        <v>234</v>
      </c>
    </row>
    <row r="45" spans="1:12">
      <c r="A45" t="s">
        <v>230</v>
      </c>
      <c r="B45">
        <v>12.87</v>
      </c>
      <c r="C45">
        <v>11.48</v>
      </c>
      <c r="D45">
        <v>16.11</v>
      </c>
      <c r="E45">
        <v>11.65</v>
      </c>
      <c r="F45">
        <v>10.48</v>
      </c>
      <c r="G45">
        <v>6.32</v>
      </c>
      <c r="H45">
        <v>3.51</v>
      </c>
      <c r="I45">
        <v>-0.36</v>
      </c>
      <c r="J45">
        <v>8.1</v>
      </c>
      <c r="K45">
        <v>16.86</v>
      </c>
    </row>
    <row r="46" spans="1:12">
      <c r="A46" t="s">
        <v>229</v>
      </c>
      <c r="B46">
        <v>18.079999999999998</v>
      </c>
      <c r="C46">
        <v>18.27</v>
      </c>
      <c r="D46">
        <v>13.47</v>
      </c>
      <c r="E46">
        <v>13.06</v>
      </c>
      <c r="F46">
        <v>12.72</v>
      </c>
      <c r="G46">
        <v>9.4600000000000009</v>
      </c>
      <c r="H46">
        <v>6.73</v>
      </c>
      <c r="I46">
        <v>3.12</v>
      </c>
      <c r="J46">
        <v>3.69</v>
      </c>
      <c r="K46">
        <v>7.97</v>
      </c>
    </row>
    <row r="47" spans="1:12">
      <c r="A47" t="s">
        <v>228</v>
      </c>
      <c r="B47">
        <v>19.57</v>
      </c>
      <c r="C47">
        <v>17.25</v>
      </c>
      <c r="D47">
        <v>16.34</v>
      </c>
      <c r="E47">
        <v>16.48</v>
      </c>
      <c r="F47">
        <v>12.5</v>
      </c>
      <c r="G47">
        <v>11.16</v>
      </c>
      <c r="H47">
        <v>9.5299999999999994</v>
      </c>
      <c r="I47">
        <v>6.23</v>
      </c>
      <c r="J47">
        <v>5.54</v>
      </c>
      <c r="K47">
        <v>6.73</v>
      </c>
    </row>
    <row r="48" spans="1:12">
      <c r="A48" t="s">
        <v>227</v>
      </c>
      <c r="B48">
        <v>34.29</v>
      </c>
      <c r="C48">
        <v>27.41</v>
      </c>
      <c r="D48">
        <v>25.48</v>
      </c>
      <c r="E48">
        <v>21.45</v>
      </c>
      <c r="F48">
        <v>16.41</v>
      </c>
      <c r="G48">
        <v>15.29</v>
      </c>
      <c r="H48">
        <v>13.32</v>
      </c>
      <c r="I48">
        <v>11.17</v>
      </c>
      <c r="J48">
        <v>10.88</v>
      </c>
      <c r="K48">
        <v>9.58</v>
      </c>
    </row>
    <row r="49" spans="1:11">
      <c r="A49" t="s">
        <v>233</v>
      </c>
    </row>
    <row r="50" spans="1:11">
      <c r="A50" t="s">
        <v>230</v>
      </c>
      <c r="B50">
        <v>-51.26</v>
      </c>
      <c r="C50">
        <v>277.32</v>
      </c>
      <c r="D50">
        <v>50.27</v>
      </c>
      <c r="E50">
        <v>20.36</v>
      </c>
      <c r="F50">
        <v>50.15</v>
      </c>
      <c r="G50">
        <v>16.899999999999999</v>
      </c>
      <c r="H50">
        <v>18.420000000000002</v>
      </c>
      <c r="I50">
        <v>-27.62</v>
      </c>
      <c r="J50">
        <v>-18.88</v>
      </c>
      <c r="K50">
        <v>13.86</v>
      </c>
    </row>
    <row r="51" spans="1:11">
      <c r="A51" t="s">
        <v>229</v>
      </c>
      <c r="B51">
        <v>-25.63</v>
      </c>
      <c r="C51">
        <v>4.82</v>
      </c>
      <c r="D51">
        <v>40.340000000000003</v>
      </c>
      <c r="E51">
        <v>89.68</v>
      </c>
      <c r="F51">
        <v>39.520000000000003</v>
      </c>
      <c r="G51">
        <v>28.32</v>
      </c>
      <c r="H51">
        <v>27.62</v>
      </c>
      <c r="I51">
        <v>7.0000000000000007E-2</v>
      </c>
      <c r="J51">
        <v>-11.41</v>
      </c>
      <c r="K51">
        <v>-12.56</v>
      </c>
    </row>
    <row r="52" spans="1:11">
      <c r="A52" t="s">
        <v>228</v>
      </c>
      <c r="B52">
        <v>-6.43</v>
      </c>
      <c r="C52">
        <v>20.75</v>
      </c>
      <c r="D52">
        <v>18.46</v>
      </c>
      <c r="E52">
        <v>15.81</v>
      </c>
      <c r="F52">
        <v>37.950000000000003</v>
      </c>
      <c r="G52">
        <v>64.319999999999993</v>
      </c>
      <c r="H52">
        <v>30.32</v>
      </c>
      <c r="I52">
        <v>12.61</v>
      </c>
      <c r="J52">
        <v>4.07</v>
      </c>
      <c r="K52">
        <v>-1.54</v>
      </c>
    </row>
    <row r="53" spans="1:11">
      <c r="A53" t="s">
        <v>227</v>
      </c>
      <c r="B53">
        <v>18.079999999999998</v>
      </c>
      <c r="C53">
        <v>19.86</v>
      </c>
      <c r="D53">
        <v>20.59</v>
      </c>
      <c r="E53">
        <v>14.2</v>
      </c>
      <c r="F53">
        <v>19.78</v>
      </c>
      <c r="G53">
        <v>24</v>
      </c>
      <c r="H53">
        <v>25.44</v>
      </c>
      <c r="I53">
        <v>15.5</v>
      </c>
      <c r="J53">
        <v>9.7799999999999994</v>
      </c>
      <c r="K53">
        <v>16.55</v>
      </c>
    </row>
    <row r="54" spans="1:11">
      <c r="A54" t="s">
        <v>232</v>
      </c>
    </row>
    <row r="55" spans="1:11">
      <c r="A55" t="s">
        <v>230</v>
      </c>
      <c r="B55">
        <v>-14.42</v>
      </c>
      <c r="C55">
        <v>69.94</v>
      </c>
      <c r="D55">
        <v>85.95</v>
      </c>
      <c r="E55">
        <v>13.33</v>
      </c>
      <c r="F55">
        <v>56.08</v>
      </c>
      <c r="G55">
        <v>13.07</v>
      </c>
      <c r="H55">
        <v>21.78</v>
      </c>
      <c r="I55">
        <v>-22.08</v>
      </c>
      <c r="J55">
        <v>-28.57</v>
      </c>
      <c r="K55">
        <v>17.38</v>
      </c>
    </row>
    <row r="56" spans="1:11">
      <c r="A56" t="s">
        <v>229</v>
      </c>
      <c r="B56">
        <v>-8.8800000000000008</v>
      </c>
      <c r="C56">
        <v>-7.38</v>
      </c>
      <c r="D56">
        <v>39.32</v>
      </c>
      <c r="E56">
        <v>53</v>
      </c>
      <c r="F56">
        <v>48.72</v>
      </c>
      <c r="G56">
        <v>25.99</v>
      </c>
      <c r="H56">
        <v>29.05</v>
      </c>
      <c r="I56">
        <v>2.37</v>
      </c>
      <c r="J56">
        <v>-12.16</v>
      </c>
      <c r="K56">
        <v>-13.23</v>
      </c>
    </row>
    <row r="57" spans="1:11">
      <c r="A57" t="s">
        <v>228</v>
      </c>
      <c r="B57">
        <v>11.62</v>
      </c>
      <c r="C57">
        <v>15.45</v>
      </c>
      <c r="D57">
        <v>19.05</v>
      </c>
      <c r="E57">
        <v>10.86</v>
      </c>
      <c r="F57">
        <v>36.76</v>
      </c>
      <c r="G57">
        <v>44.59</v>
      </c>
      <c r="H57">
        <v>35.270000000000003</v>
      </c>
      <c r="I57">
        <v>13.67</v>
      </c>
      <c r="J57">
        <v>3.65</v>
      </c>
      <c r="K57">
        <v>-2.1</v>
      </c>
    </row>
    <row r="58" spans="1:11">
      <c r="A58" t="s">
        <v>227</v>
      </c>
      <c r="B58">
        <v>49.7</v>
      </c>
      <c r="C58">
        <v>18.53</v>
      </c>
      <c r="D58">
        <v>19.489999999999998</v>
      </c>
      <c r="E58">
        <v>17.93</v>
      </c>
      <c r="F58">
        <v>28.51</v>
      </c>
      <c r="G58">
        <v>27.04</v>
      </c>
      <c r="H58">
        <v>24.97</v>
      </c>
      <c r="I58">
        <v>16.329999999999998</v>
      </c>
      <c r="J58">
        <v>7.19</v>
      </c>
      <c r="K58">
        <v>15.71</v>
      </c>
    </row>
    <row r="59" spans="1:11">
      <c r="A59" t="s">
        <v>231</v>
      </c>
    </row>
    <row r="60" spans="1:11">
      <c r="A60" t="s">
        <v>230</v>
      </c>
      <c r="B60">
        <v>-14.43</v>
      </c>
      <c r="C60">
        <v>68.67</v>
      </c>
      <c r="D60">
        <v>85.71</v>
      </c>
      <c r="E60">
        <v>8.77</v>
      </c>
      <c r="F60">
        <v>62.07</v>
      </c>
      <c r="G60">
        <v>13.2</v>
      </c>
      <c r="H60">
        <v>21.91</v>
      </c>
      <c r="I60">
        <v>-22.03</v>
      </c>
      <c r="J60">
        <v>-28.62</v>
      </c>
      <c r="K60">
        <v>17.45</v>
      </c>
    </row>
    <row r="61" spans="1:11">
      <c r="A61" t="s">
        <v>229</v>
      </c>
      <c r="B61">
        <v>-9.77</v>
      </c>
      <c r="C61">
        <v>-7.69</v>
      </c>
      <c r="D61">
        <v>38.909999999999997</v>
      </c>
      <c r="E61">
        <v>50.47</v>
      </c>
      <c r="F61">
        <v>48.49</v>
      </c>
      <c r="G61">
        <v>25.9</v>
      </c>
      <c r="H61">
        <v>30.78</v>
      </c>
      <c r="I61">
        <v>2.4700000000000002</v>
      </c>
      <c r="J61">
        <v>-12.13</v>
      </c>
      <c r="K61">
        <v>-13.22</v>
      </c>
    </row>
    <row r="62" spans="1:11">
      <c r="A62" t="s">
        <v>228</v>
      </c>
      <c r="B62">
        <v>10.45</v>
      </c>
      <c r="C62">
        <v>14.22</v>
      </c>
      <c r="D62">
        <v>18.14</v>
      </c>
      <c r="E62">
        <v>9.6999999999999993</v>
      </c>
      <c r="F62">
        <v>36.42</v>
      </c>
      <c r="G62">
        <v>44.27</v>
      </c>
      <c r="H62">
        <v>35.200000000000003</v>
      </c>
      <c r="I62">
        <v>13.66</v>
      </c>
      <c r="J62">
        <v>4.4800000000000004</v>
      </c>
      <c r="K62">
        <v>-2.04</v>
      </c>
    </row>
    <row r="63" spans="1:11">
      <c r="A63" t="s">
        <v>227</v>
      </c>
      <c r="B63">
        <v>43.68</v>
      </c>
      <c r="C63">
        <v>14.04</v>
      </c>
      <c r="D63">
        <v>15.09</v>
      </c>
      <c r="E63">
        <v>15.07</v>
      </c>
      <c r="F63">
        <v>27.62</v>
      </c>
      <c r="G63">
        <v>26.23</v>
      </c>
      <c r="H63">
        <v>24.27</v>
      </c>
      <c r="I63">
        <v>15.88</v>
      </c>
      <c r="J63">
        <v>7.06</v>
      </c>
      <c r="K63">
        <v>15.6</v>
      </c>
    </row>
    <row r="65" spans="1:12">
      <c r="A65" t="s">
        <v>226</v>
      </c>
    </row>
    <row r="66" spans="1:12">
      <c r="A66" t="s">
        <v>225</v>
      </c>
      <c r="B66" t="s">
        <v>361</v>
      </c>
      <c r="C66" t="s">
        <v>362</v>
      </c>
      <c r="D66" t="s">
        <v>363</v>
      </c>
      <c r="E66" t="s">
        <v>364</v>
      </c>
      <c r="F66" t="s">
        <v>365</v>
      </c>
      <c r="G66" t="s">
        <v>366</v>
      </c>
      <c r="H66" t="s">
        <v>367</v>
      </c>
      <c r="I66" t="s">
        <v>368</v>
      </c>
      <c r="J66" t="s">
        <v>369</v>
      </c>
      <c r="K66" t="s">
        <v>370</v>
      </c>
      <c r="L66" t="s">
        <v>180</v>
      </c>
    </row>
    <row r="67" spans="1:12">
      <c r="A67" t="s">
        <v>224</v>
      </c>
      <c r="B67">
        <v>-52.03</v>
      </c>
      <c r="C67">
        <v>146.24</v>
      </c>
      <c r="D67">
        <v>16.670000000000002</v>
      </c>
      <c r="E67">
        <v>-37.86</v>
      </c>
      <c r="F67">
        <v>136.02000000000001</v>
      </c>
      <c r="G67">
        <v>-36.04</v>
      </c>
      <c r="H67">
        <v>54.57</v>
      </c>
      <c r="I67">
        <v>-36.450000000000003</v>
      </c>
      <c r="J67">
        <v>71.319999999999993</v>
      </c>
      <c r="K67">
        <v>44.95</v>
      </c>
    </row>
    <row r="68" spans="1:12">
      <c r="A68" t="s">
        <v>223</v>
      </c>
    </row>
    <row r="69" spans="1:12">
      <c r="A69" t="s">
        <v>222</v>
      </c>
      <c r="B69">
        <v>19.52</v>
      </c>
      <c r="C69">
        <v>16.25</v>
      </c>
      <c r="D69">
        <v>16.11</v>
      </c>
      <c r="E69">
        <v>10.17</v>
      </c>
      <c r="F69">
        <v>9.89</v>
      </c>
      <c r="G69">
        <v>9.92</v>
      </c>
      <c r="H69">
        <v>11.44</v>
      </c>
      <c r="I69">
        <v>12.55</v>
      </c>
      <c r="J69">
        <v>12.48</v>
      </c>
      <c r="K69">
        <v>17.16</v>
      </c>
      <c r="L69">
        <v>17.989999999999998</v>
      </c>
    </row>
    <row r="70" spans="1:12">
      <c r="A70" t="s">
        <v>221</v>
      </c>
      <c r="B70">
        <v>-14.04</v>
      </c>
      <c r="C70">
        <v>-4.1399999999999997</v>
      </c>
      <c r="D70">
        <v>-3.94</v>
      </c>
      <c r="E70">
        <v>-3.4</v>
      </c>
      <c r="F70">
        <v>4.58</v>
      </c>
      <c r="G70">
        <v>-1.21</v>
      </c>
      <c r="H70">
        <v>1.56</v>
      </c>
      <c r="I70">
        <v>-4.26</v>
      </c>
      <c r="J70">
        <v>0.65</v>
      </c>
      <c r="K70">
        <v>-0.86</v>
      </c>
      <c r="L70">
        <v>-6.49</v>
      </c>
    </row>
    <row r="71" spans="1:12">
      <c r="A71" t="s">
        <v>220</v>
      </c>
      <c r="B71">
        <v>-5.26</v>
      </c>
      <c r="C71">
        <v>-1.02</v>
      </c>
      <c r="D71">
        <v>-0.6</v>
      </c>
      <c r="E71">
        <v>-0.51</v>
      </c>
      <c r="F71">
        <v>0.49</v>
      </c>
      <c r="G71">
        <v>-0.12</v>
      </c>
      <c r="H71">
        <v>0.13</v>
      </c>
      <c r="I71">
        <v>-0.47</v>
      </c>
      <c r="J71">
        <v>0.11</v>
      </c>
      <c r="K71">
        <v>-0.14000000000000001</v>
      </c>
      <c r="L71">
        <v>-2.0299999999999998</v>
      </c>
    </row>
    <row r="73" spans="1:12">
      <c r="A73" t="s">
        <v>219</v>
      </c>
    </row>
    <row r="74" spans="1:12">
      <c r="A74" t="s">
        <v>218</v>
      </c>
      <c r="B74" t="s">
        <v>361</v>
      </c>
      <c r="C74" t="s">
        <v>362</v>
      </c>
      <c r="D74" t="s">
        <v>363</v>
      </c>
      <c r="E74" t="s">
        <v>364</v>
      </c>
      <c r="F74" t="s">
        <v>365</v>
      </c>
      <c r="G74" t="s">
        <v>366</v>
      </c>
      <c r="H74" t="s">
        <v>367</v>
      </c>
      <c r="I74" t="s">
        <v>368</v>
      </c>
      <c r="J74" t="s">
        <v>369</v>
      </c>
      <c r="K74" t="s">
        <v>370</v>
      </c>
      <c r="L74" t="s">
        <v>196</v>
      </c>
    </row>
    <row r="75" spans="1:12">
      <c r="A75" t="s">
        <v>217</v>
      </c>
      <c r="B75">
        <v>29.93</v>
      </c>
      <c r="C75">
        <v>29.85</v>
      </c>
      <c r="D75">
        <v>33.340000000000003</v>
      </c>
      <c r="E75">
        <v>20.56</v>
      </c>
      <c r="F75">
        <v>28.04</v>
      </c>
      <c r="G75">
        <v>21.98</v>
      </c>
      <c r="H75">
        <v>19.45</v>
      </c>
      <c r="I75">
        <v>17.600000000000001</v>
      </c>
      <c r="J75">
        <v>22.24</v>
      </c>
      <c r="K75">
        <v>19.63</v>
      </c>
      <c r="L75">
        <v>17.239999999999998</v>
      </c>
    </row>
    <row r="76" spans="1:12">
      <c r="A76" t="s">
        <v>216</v>
      </c>
      <c r="B76">
        <v>4.2300000000000004</v>
      </c>
      <c r="C76">
        <v>1.85</v>
      </c>
      <c r="D76">
        <v>1.81</v>
      </c>
      <c r="E76">
        <v>2.79</v>
      </c>
      <c r="F76">
        <v>2.09</v>
      </c>
      <c r="G76">
        <v>1.29</v>
      </c>
      <c r="H76">
        <v>1.2</v>
      </c>
      <c r="I76">
        <v>1.04</v>
      </c>
      <c r="J76">
        <v>1.52</v>
      </c>
      <c r="K76">
        <v>1.59</v>
      </c>
      <c r="L76">
        <v>1.43</v>
      </c>
    </row>
    <row r="77" spans="1:12">
      <c r="A77" t="s">
        <v>215</v>
      </c>
    </row>
    <row r="78" spans="1:12">
      <c r="A78" t="s">
        <v>214</v>
      </c>
      <c r="B78">
        <v>6.19</v>
      </c>
      <c r="C78">
        <v>6.15</v>
      </c>
      <c r="D78">
        <v>3.74</v>
      </c>
      <c r="E78">
        <v>7.54</v>
      </c>
      <c r="F78">
        <v>2.7</v>
      </c>
      <c r="G78">
        <v>4.8600000000000003</v>
      </c>
      <c r="H78">
        <v>5.84</v>
      </c>
      <c r="I78">
        <v>7.77</v>
      </c>
      <c r="J78">
        <v>5.28</v>
      </c>
      <c r="K78">
        <v>7.39</v>
      </c>
      <c r="L78">
        <v>4.6500000000000004</v>
      </c>
    </row>
    <row r="79" spans="1:12">
      <c r="A79" t="s">
        <v>213</v>
      </c>
      <c r="B79">
        <v>40.35</v>
      </c>
      <c r="C79">
        <v>37.85</v>
      </c>
      <c r="D79">
        <v>38.89</v>
      </c>
      <c r="E79">
        <v>30.9</v>
      </c>
      <c r="F79">
        <v>32.82</v>
      </c>
      <c r="G79">
        <v>28.13</v>
      </c>
      <c r="H79">
        <v>26.49</v>
      </c>
      <c r="I79">
        <v>26.41</v>
      </c>
      <c r="J79">
        <v>29.04</v>
      </c>
      <c r="K79">
        <v>28.61</v>
      </c>
      <c r="L79">
        <v>23.32</v>
      </c>
    </row>
    <row r="80" spans="1:12">
      <c r="A80" t="s">
        <v>212</v>
      </c>
      <c r="B80">
        <v>43.89</v>
      </c>
      <c r="C80">
        <v>48.16</v>
      </c>
      <c r="D80">
        <v>48.09</v>
      </c>
      <c r="E80">
        <v>55.76</v>
      </c>
      <c r="F80">
        <v>51.68</v>
      </c>
      <c r="G80">
        <v>56.72</v>
      </c>
      <c r="H80">
        <v>59.59</v>
      </c>
      <c r="I80">
        <v>59.07</v>
      </c>
      <c r="J80">
        <v>59.04</v>
      </c>
      <c r="K80">
        <v>59.19</v>
      </c>
      <c r="L80">
        <v>65.44</v>
      </c>
    </row>
    <row r="81" spans="1:12">
      <c r="A81" t="s">
        <v>211</v>
      </c>
      <c r="B81">
        <v>12.17</v>
      </c>
      <c r="C81">
        <v>11.29</v>
      </c>
      <c r="D81">
        <v>10.09</v>
      </c>
      <c r="E81">
        <v>10.62</v>
      </c>
      <c r="F81">
        <v>10.58</v>
      </c>
      <c r="G81">
        <v>10.66</v>
      </c>
      <c r="H81">
        <v>10.19</v>
      </c>
      <c r="I81">
        <v>9.39</v>
      </c>
      <c r="J81">
        <v>9.11</v>
      </c>
      <c r="K81">
        <v>7.81</v>
      </c>
      <c r="L81">
        <v>7.42</v>
      </c>
    </row>
    <row r="82" spans="1:12">
      <c r="A82" t="s">
        <v>210</v>
      </c>
      <c r="B82">
        <v>3.58</v>
      </c>
      <c r="C82">
        <v>2.7</v>
      </c>
      <c r="D82">
        <v>2.93</v>
      </c>
      <c r="E82">
        <v>2.72</v>
      </c>
      <c r="F82">
        <v>4.92</v>
      </c>
      <c r="G82">
        <v>4.4800000000000004</v>
      </c>
      <c r="H82">
        <v>3.73</v>
      </c>
      <c r="I82">
        <v>5.12</v>
      </c>
      <c r="J82">
        <v>2.81</v>
      </c>
      <c r="K82">
        <v>4.4000000000000004</v>
      </c>
      <c r="L82">
        <v>3.83</v>
      </c>
    </row>
    <row r="83" spans="1:12">
      <c r="A83" t="s">
        <v>209</v>
      </c>
      <c r="B83">
        <v>100</v>
      </c>
      <c r="C83">
        <v>100</v>
      </c>
      <c r="D83">
        <v>100</v>
      </c>
      <c r="E83">
        <v>100</v>
      </c>
      <c r="F83">
        <v>100</v>
      </c>
      <c r="G83">
        <v>100</v>
      </c>
      <c r="H83">
        <v>100</v>
      </c>
      <c r="I83">
        <v>100</v>
      </c>
      <c r="J83">
        <v>100</v>
      </c>
      <c r="K83">
        <v>100</v>
      </c>
      <c r="L83">
        <v>100</v>
      </c>
    </row>
    <row r="84" spans="1:12">
      <c r="A84" t="s">
        <v>208</v>
      </c>
      <c r="B84">
        <v>2.7</v>
      </c>
      <c r="C84">
        <v>1.97</v>
      </c>
      <c r="D84">
        <v>2.0099999999999998</v>
      </c>
      <c r="E84">
        <v>2.54</v>
      </c>
      <c r="F84">
        <v>2.65</v>
      </c>
      <c r="G84">
        <v>2.99</v>
      </c>
      <c r="H84">
        <v>2.09</v>
      </c>
      <c r="I84">
        <v>2.29</v>
      </c>
      <c r="J84">
        <v>3.37</v>
      </c>
      <c r="K84">
        <v>4.7</v>
      </c>
      <c r="L84">
        <v>2.52</v>
      </c>
    </row>
    <row r="85" spans="1:12">
      <c r="A85" t="s">
        <v>207</v>
      </c>
      <c r="B85">
        <v>3.2</v>
      </c>
      <c r="C85">
        <v>3.17</v>
      </c>
      <c r="D85">
        <v>3.47</v>
      </c>
      <c r="E85">
        <v>2.79</v>
      </c>
      <c r="F85">
        <v>1.97</v>
      </c>
      <c r="G85">
        <v>1.74</v>
      </c>
      <c r="H85">
        <v>1.82</v>
      </c>
      <c r="I85">
        <v>1.53</v>
      </c>
    </row>
    <row r="86" spans="1:12">
      <c r="A86" t="s">
        <v>206</v>
      </c>
      <c r="B86">
        <v>1.57</v>
      </c>
      <c r="C86">
        <v>0.7</v>
      </c>
      <c r="D86">
        <v>0.2</v>
      </c>
      <c r="E86">
        <v>0.98</v>
      </c>
      <c r="F86">
        <v>1.63</v>
      </c>
      <c r="G86">
        <v>1.63</v>
      </c>
      <c r="H86">
        <v>1.22</v>
      </c>
      <c r="I86">
        <v>0.62</v>
      </c>
      <c r="J86">
        <v>0.92</v>
      </c>
      <c r="K86">
        <v>0.5</v>
      </c>
      <c r="L86">
        <v>0.38</v>
      </c>
    </row>
    <row r="87" spans="1:12">
      <c r="A87" t="s">
        <v>205</v>
      </c>
    </row>
    <row r="88" spans="1:12">
      <c r="A88" t="s">
        <v>204</v>
      </c>
      <c r="B88">
        <v>21.45</v>
      </c>
      <c r="C88">
        <v>20.76</v>
      </c>
      <c r="D88">
        <v>20.65</v>
      </c>
      <c r="E88">
        <v>23.12</v>
      </c>
      <c r="F88">
        <v>25</v>
      </c>
      <c r="G88">
        <v>25.32</v>
      </c>
      <c r="H88">
        <v>31.48</v>
      </c>
      <c r="I88">
        <v>24.14</v>
      </c>
      <c r="J88">
        <v>23.68</v>
      </c>
      <c r="K88">
        <v>24.25</v>
      </c>
      <c r="L88">
        <v>36.229999999999997</v>
      </c>
    </row>
    <row r="89" spans="1:12">
      <c r="A89" t="s">
        <v>203</v>
      </c>
      <c r="B89">
        <v>28.92</v>
      </c>
      <c r="C89">
        <v>26.61</v>
      </c>
      <c r="D89">
        <v>26.34</v>
      </c>
      <c r="E89">
        <v>29.43</v>
      </c>
      <c r="F89">
        <v>31.26</v>
      </c>
      <c r="G89">
        <v>31.68</v>
      </c>
      <c r="H89">
        <v>36.619999999999997</v>
      </c>
      <c r="I89">
        <v>28.57</v>
      </c>
      <c r="J89">
        <v>27.97</v>
      </c>
      <c r="K89">
        <v>29.45</v>
      </c>
      <c r="L89">
        <v>39.130000000000003</v>
      </c>
    </row>
    <row r="90" spans="1:12">
      <c r="A90" t="s">
        <v>202</v>
      </c>
      <c r="B90">
        <v>27.31</v>
      </c>
      <c r="C90">
        <v>27.1</v>
      </c>
      <c r="D90">
        <v>25.62</v>
      </c>
      <c r="E90">
        <v>14.71</v>
      </c>
      <c r="F90">
        <v>9.1999999999999993</v>
      </c>
      <c r="G90">
        <v>6.67</v>
      </c>
      <c r="H90">
        <v>4.72</v>
      </c>
      <c r="I90">
        <v>10.19</v>
      </c>
      <c r="J90">
        <v>14.57</v>
      </c>
      <c r="K90">
        <v>12.57</v>
      </c>
      <c r="L90">
        <v>11.56</v>
      </c>
    </row>
    <row r="91" spans="1:12">
      <c r="A91" t="s">
        <v>201</v>
      </c>
      <c r="B91">
        <v>8.18</v>
      </c>
      <c r="C91">
        <v>8.7899999999999991</v>
      </c>
      <c r="D91">
        <v>9.89</v>
      </c>
      <c r="E91">
        <v>14.09</v>
      </c>
      <c r="F91">
        <v>13.83</v>
      </c>
      <c r="G91">
        <v>13.19</v>
      </c>
      <c r="H91">
        <v>12.08</v>
      </c>
      <c r="I91">
        <v>11.97</v>
      </c>
      <c r="J91">
        <v>10.53</v>
      </c>
      <c r="K91">
        <v>11.39</v>
      </c>
      <c r="L91">
        <v>15.42</v>
      </c>
    </row>
    <row r="92" spans="1:12">
      <c r="A92" t="s">
        <v>200</v>
      </c>
      <c r="B92">
        <v>64.41</v>
      </c>
      <c r="C92">
        <v>62.5</v>
      </c>
      <c r="D92">
        <v>61.85</v>
      </c>
      <c r="E92">
        <v>58.23</v>
      </c>
      <c r="F92">
        <v>54.28</v>
      </c>
      <c r="G92">
        <v>51.54</v>
      </c>
      <c r="H92">
        <v>53.42</v>
      </c>
      <c r="I92">
        <v>50.74</v>
      </c>
      <c r="J92">
        <v>53.07</v>
      </c>
      <c r="K92">
        <v>53.41</v>
      </c>
      <c r="L92">
        <v>66.11</v>
      </c>
    </row>
    <row r="93" spans="1:12">
      <c r="A93" t="s">
        <v>199</v>
      </c>
      <c r="B93">
        <v>35.590000000000003</v>
      </c>
      <c r="C93">
        <v>37.5</v>
      </c>
      <c r="D93">
        <v>38.15</v>
      </c>
      <c r="E93">
        <v>41.77</v>
      </c>
      <c r="F93">
        <v>45.72</v>
      </c>
      <c r="G93">
        <v>48.46</v>
      </c>
      <c r="H93">
        <v>46.58</v>
      </c>
      <c r="I93">
        <v>49.26</v>
      </c>
      <c r="J93">
        <v>46.93</v>
      </c>
      <c r="K93">
        <v>46.59</v>
      </c>
      <c r="L93">
        <v>33.89</v>
      </c>
    </row>
    <row r="94" spans="1:12">
      <c r="A94" t="s">
        <v>198</v>
      </c>
      <c r="B94">
        <v>100</v>
      </c>
      <c r="C94">
        <v>100</v>
      </c>
      <c r="D94">
        <v>100</v>
      </c>
      <c r="E94">
        <v>100</v>
      </c>
      <c r="F94">
        <v>100</v>
      </c>
      <c r="G94">
        <v>100</v>
      </c>
      <c r="H94">
        <v>100</v>
      </c>
      <c r="I94">
        <v>100</v>
      </c>
      <c r="J94">
        <v>100</v>
      </c>
      <c r="K94">
        <v>100</v>
      </c>
      <c r="L94">
        <v>100</v>
      </c>
    </row>
    <row r="96" spans="1:12">
      <c r="A96" t="s">
        <v>197</v>
      </c>
      <c r="B96" t="s">
        <v>361</v>
      </c>
      <c r="C96" t="s">
        <v>362</v>
      </c>
      <c r="D96" t="s">
        <v>363</v>
      </c>
      <c r="E96" t="s">
        <v>364</v>
      </c>
      <c r="F96" t="s">
        <v>365</v>
      </c>
      <c r="G96" t="s">
        <v>366</v>
      </c>
      <c r="H96" t="s">
        <v>367</v>
      </c>
      <c r="I96" t="s">
        <v>368</v>
      </c>
      <c r="J96" t="s">
        <v>369</v>
      </c>
      <c r="K96" t="s">
        <v>370</v>
      </c>
      <c r="L96" t="s">
        <v>196</v>
      </c>
    </row>
    <row r="97" spans="1:12">
      <c r="A97" t="s">
        <v>168</v>
      </c>
      <c r="B97">
        <v>1.4</v>
      </c>
      <c r="C97">
        <v>1.42</v>
      </c>
      <c r="D97">
        <v>1.48</v>
      </c>
      <c r="E97">
        <v>1.05</v>
      </c>
      <c r="F97">
        <v>1.05</v>
      </c>
      <c r="G97">
        <v>0.89</v>
      </c>
      <c r="H97">
        <v>0.72</v>
      </c>
      <c r="I97">
        <v>0.92</v>
      </c>
      <c r="J97">
        <v>1.04</v>
      </c>
      <c r="K97">
        <v>0.97</v>
      </c>
      <c r="L97">
        <v>0.6</v>
      </c>
    </row>
    <row r="98" spans="1:12">
      <c r="A98" t="s">
        <v>195</v>
      </c>
      <c r="B98">
        <v>1.21</v>
      </c>
      <c r="C98">
        <v>1.23</v>
      </c>
      <c r="D98">
        <v>1.36</v>
      </c>
      <c r="E98">
        <v>0.82</v>
      </c>
      <c r="F98">
        <v>1.02</v>
      </c>
      <c r="G98">
        <v>0.81</v>
      </c>
      <c r="H98">
        <v>0.63</v>
      </c>
      <c r="I98">
        <v>0.74</v>
      </c>
      <c r="J98">
        <v>0.94</v>
      </c>
      <c r="K98">
        <v>0.85</v>
      </c>
      <c r="L98">
        <v>0.56000000000000005</v>
      </c>
    </row>
    <row r="99" spans="1:12">
      <c r="A99" t="s">
        <v>194</v>
      </c>
      <c r="B99">
        <v>2.81</v>
      </c>
      <c r="C99">
        <v>2.67</v>
      </c>
      <c r="D99">
        <v>2.62</v>
      </c>
      <c r="E99">
        <v>2.39</v>
      </c>
      <c r="F99">
        <v>2.19</v>
      </c>
      <c r="G99">
        <v>2.06</v>
      </c>
      <c r="H99">
        <v>2.15</v>
      </c>
      <c r="I99">
        <v>2.0299999999999998</v>
      </c>
      <c r="J99">
        <v>2.13</v>
      </c>
      <c r="K99">
        <v>2.15</v>
      </c>
      <c r="L99">
        <v>2.95</v>
      </c>
    </row>
    <row r="100" spans="1:12">
      <c r="A100" t="s">
        <v>193</v>
      </c>
      <c r="B100">
        <v>0.77</v>
      </c>
      <c r="C100">
        <v>0.72</v>
      </c>
      <c r="D100">
        <v>0.67</v>
      </c>
      <c r="E100">
        <v>0.46</v>
      </c>
      <c r="F100">
        <v>0.28999999999999998</v>
      </c>
      <c r="G100">
        <v>0.22</v>
      </c>
      <c r="H100">
        <v>0.14000000000000001</v>
      </c>
      <c r="I100">
        <v>0.24</v>
      </c>
      <c r="J100">
        <v>0.34</v>
      </c>
      <c r="K100">
        <v>0.28999999999999998</v>
      </c>
      <c r="L100">
        <v>0.52</v>
      </c>
    </row>
    <row r="102" spans="1:12">
      <c r="A102" t="s">
        <v>192</v>
      </c>
    </row>
    <row r="103" spans="1:12">
      <c r="A103" t="s">
        <v>191</v>
      </c>
      <c r="B103" t="s">
        <v>361</v>
      </c>
      <c r="C103" t="s">
        <v>362</v>
      </c>
      <c r="D103" t="s">
        <v>363</v>
      </c>
      <c r="E103" t="s">
        <v>364</v>
      </c>
      <c r="F103" t="s">
        <v>365</v>
      </c>
      <c r="G103" t="s">
        <v>366</v>
      </c>
      <c r="H103" t="s">
        <v>367</v>
      </c>
      <c r="I103" t="s">
        <v>368</v>
      </c>
      <c r="J103" t="s">
        <v>369</v>
      </c>
      <c r="K103" t="s">
        <v>370</v>
      </c>
      <c r="L103" t="s">
        <v>180</v>
      </c>
    </row>
    <row r="104" spans="1:12">
      <c r="A104" t="s">
        <v>179</v>
      </c>
      <c r="B104">
        <v>20.190000000000001</v>
      </c>
      <c r="C104">
        <v>14.08</v>
      </c>
      <c r="D104">
        <v>8.19</v>
      </c>
      <c r="E104">
        <v>9.52</v>
      </c>
      <c r="F104">
        <v>9.09</v>
      </c>
      <c r="G104">
        <v>6.05</v>
      </c>
      <c r="H104">
        <v>4.5199999999999996</v>
      </c>
      <c r="I104">
        <v>4.5</v>
      </c>
      <c r="J104">
        <v>5.35</v>
      </c>
      <c r="K104">
        <v>6.25</v>
      </c>
      <c r="L104">
        <v>13.5</v>
      </c>
    </row>
    <row r="105" spans="1:12">
      <c r="A105" t="s">
        <v>178</v>
      </c>
    </row>
    <row r="106" spans="1:12">
      <c r="A106" t="s">
        <v>177</v>
      </c>
      <c r="E106">
        <v>17.260000000000002</v>
      </c>
      <c r="F106">
        <v>12.38</v>
      </c>
      <c r="G106">
        <v>13.19</v>
      </c>
      <c r="H106">
        <v>12.23</v>
      </c>
      <c r="I106">
        <v>11.3</v>
      </c>
      <c r="J106">
        <v>14.84</v>
      </c>
      <c r="K106">
        <v>21.29</v>
      </c>
      <c r="L106">
        <v>32.9</v>
      </c>
    </row>
    <row r="107" spans="1:12">
      <c r="A107" t="s">
        <v>176</v>
      </c>
    </row>
    <row r="108" spans="1:12">
      <c r="A108" t="s">
        <v>175</v>
      </c>
      <c r="B108">
        <v>18.079999999999998</v>
      </c>
      <c r="C108">
        <v>25.91</v>
      </c>
      <c r="D108">
        <v>44.54</v>
      </c>
      <c r="E108">
        <v>38.35</v>
      </c>
      <c r="F108">
        <v>40.17</v>
      </c>
      <c r="G108">
        <v>60.36</v>
      </c>
      <c r="H108">
        <v>80.790000000000006</v>
      </c>
      <c r="I108">
        <v>81.2</v>
      </c>
      <c r="J108">
        <v>68.2</v>
      </c>
      <c r="K108">
        <v>58.4</v>
      </c>
      <c r="L108">
        <v>27.04</v>
      </c>
    </row>
    <row r="109" spans="1:12">
      <c r="A109" t="s">
        <v>174</v>
      </c>
    </row>
    <row r="110" spans="1:12">
      <c r="A110" t="s">
        <v>173</v>
      </c>
      <c r="B110">
        <v>1.96</v>
      </c>
      <c r="C110">
        <v>1.68</v>
      </c>
      <c r="D110">
        <v>1.69</v>
      </c>
      <c r="E110">
        <v>1.7</v>
      </c>
      <c r="F110">
        <v>1.82</v>
      </c>
      <c r="G110">
        <v>1.88</v>
      </c>
      <c r="H110">
        <v>1.73</v>
      </c>
      <c r="I110">
        <v>1.52</v>
      </c>
      <c r="J110">
        <v>1.49</v>
      </c>
      <c r="K110">
        <v>1.54</v>
      </c>
      <c r="L110">
        <v>1.42</v>
      </c>
    </row>
    <row r="111" spans="1:12">
      <c r="A111" t="s">
        <v>172</v>
      </c>
      <c r="B111">
        <v>0.79</v>
      </c>
      <c r="C111">
        <v>0.77</v>
      </c>
      <c r="D111">
        <v>0.81</v>
      </c>
      <c r="E111">
        <v>0.88</v>
      </c>
      <c r="F111">
        <v>0.98</v>
      </c>
      <c r="G111">
        <v>1.02</v>
      </c>
      <c r="H111">
        <v>1.01</v>
      </c>
      <c r="I111">
        <v>0.9</v>
      </c>
      <c r="J111">
        <v>0.88</v>
      </c>
      <c r="K111">
        <v>0.91</v>
      </c>
      <c r="L111">
        <v>0.86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1"/>
  <sheetViews>
    <sheetView workbookViewId="0">
      <selection activeCell="E19" sqref="E19"/>
    </sheetView>
  </sheetViews>
  <sheetFormatPr defaultRowHeight="14.5"/>
  <sheetData>
    <row r="1" spans="1:12">
      <c r="A1" t="s">
        <v>419</v>
      </c>
    </row>
    <row r="2" spans="1:12">
      <c r="A2" t="s">
        <v>271</v>
      </c>
    </row>
    <row r="3" spans="1:12">
      <c r="B3" t="s">
        <v>190</v>
      </c>
      <c r="C3" t="s">
        <v>189</v>
      </c>
      <c r="D3" t="s">
        <v>188</v>
      </c>
      <c r="E3" t="s">
        <v>187</v>
      </c>
      <c r="F3" t="s">
        <v>186</v>
      </c>
      <c r="G3" t="s">
        <v>185</v>
      </c>
      <c r="H3" t="s">
        <v>184</v>
      </c>
      <c r="I3" t="s">
        <v>183</v>
      </c>
      <c r="J3" t="s">
        <v>182</v>
      </c>
      <c r="K3" t="s">
        <v>181</v>
      </c>
      <c r="L3" t="s">
        <v>180</v>
      </c>
    </row>
    <row r="4" spans="1:12">
      <c r="A4" t="s">
        <v>320</v>
      </c>
      <c r="B4" s="67">
        <v>22283</v>
      </c>
      <c r="C4" s="67">
        <v>27324</v>
      </c>
      <c r="D4" s="67">
        <v>28734</v>
      </c>
      <c r="E4" s="67">
        <v>30135</v>
      </c>
      <c r="F4" s="67">
        <v>30028</v>
      </c>
      <c r="G4" s="67">
        <v>30011</v>
      </c>
      <c r="H4" s="67">
        <v>32056</v>
      </c>
      <c r="I4" s="67">
        <v>31660</v>
      </c>
      <c r="J4" s="67">
        <v>35579</v>
      </c>
      <c r="K4" s="67">
        <v>35844</v>
      </c>
      <c r="L4" s="67">
        <v>36429</v>
      </c>
    </row>
    <row r="5" spans="1:12">
      <c r="A5" t="s">
        <v>269</v>
      </c>
      <c r="B5">
        <v>44</v>
      </c>
      <c r="C5">
        <v>43.7</v>
      </c>
      <c r="D5">
        <v>42.3</v>
      </c>
      <c r="E5">
        <v>8.4</v>
      </c>
      <c r="F5">
        <v>8.9</v>
      </c>
      <c r="G5">
        <v>10.5</v>
      </c>
      <c r="H5">
        <v>11.8</v>
      </c>
      <c r="I5">
        <v>14</v>
      </c>
      <c r="J5">
        <v>15</v>
      </c>
      <c r="K5">
        <v>15.2</v>
      </c>
      <c r="L5">
        <v>12.9</v>
      </c>
    </row>
    <row r="6" spans="1:12">
      <c r="A6" t="s">
        <v>321</v>
      </c>
      <c r="B6">
        <v>271</v>
      </c>
      <c r="C6" s="67">
        <v>-1415</v>
      </c>
      <c r="D6">
        <v>773</v>
      </c>
      <c r="E6">
        <v>738</v>
      </c>
      <c r="F6">
        <v>876</v>
      </c>
      <c r="G6" s="67">
        <v>1299</v>
      </c>
      <c r="H6" s="67">
        <v>1804</v>
      </c>
      <c r="I6" s="67">
        <v>2420</v>
      </c>
      <c r="J6" s="67">
        <v>2924</v>
      </c>
      <c r="K6" s="67">
        <v>2739</v>
      </c>
      <c r="L6" s="67">
        <v>2057</v>
      </c>
    </row>
    <row r="7" spans="1:12">
      <c r="A7" t="s">
        <v>267</v>
      </c>
      <c r="B7">
        <v>1.2</v>
      </c>
      <c r="C7">
        <v>-5.2</v>
      </c>
      <c r="D7">
        <v>2.7</v>
      </c>
      <c r="E7">
        <v>2.4</v>
      </c>
      <c r="F7">
        <v>2.9</v>
      </c>
      <c r="G7">
        <v>4.3</v>
      </c>
      <c r="H7">
        <v>5.6</v>
      </c>
      <c r="I7">
        <v>7.6</v>
      </c>
      <c r="J7">
        <v>8.1999999999999993</v>
      </c>
      <c r="K7">
        <v>7.6</v>
      </c>
      <c r="L7">
        <v>5.6</v>
      </c>
    </row>
    <row r="8" spans="1:12">
      <c r="A8" t="s">
        <v>322</v>
      </c>
      <c r="B8">
        <v>-112</v>
      </c>
      <c r="C8" s="67">
        <v>1131</v>
      </c>
      <c r="D8">
        <v>-13</v>
      </c>
      <c r="E8">
        <v>990</v>
      </c>
      <c r="F8">
        <v>313</v>
      </c>
      <c r="G8">
        <v>55</v>
      </c>
      <c r="H8" s="67">
        <v>1698</v>
      </c>
      <c r="I8" s="67">
        <v>1776</v>
      </c>
      <c r="J8" s="67">
        <v>2364</v>
      </c>
      <c r="K8" s="67">
        <v>2163</v>
      </c>
      <c r="L8" s="67">
        <v>1334</v>
      </c>
    </row>
    <row r="9" spans="1:12">
      <c r="A9" t="s">
        <v>323</v>
      </c>
      <c r="B9">
        <v>-0.24</v>
      </c>
      <c r="C9">
        <v>2.4700000000000002</v>
      </c>
      <c r="D9">
        <v>-0.03</v>
      </c>
      <c r="E9">
        <v>2.68</v>
      </c>
      <c r="F9">
        <v>0.68</v>
      </c>
      <c r="G9">
        <v>0.12</v>
      </c>
      <c r="H9">
        <v>3.67</v>
      </c>
      <c r="I9">
        <v>3.81</v>
      </c>
      <c r="J9">
        <v>4.9800000000000004</v>
      </c>
      <c r="K9">
        <v>4.58</v>
      </c>
      <c r="L9">
        <v>2.83</v>
      </c>
    </row>
    <row r="10" spans="1:12">
      <c r="A10" t="s">
        <v>324</v>
      </c>
      <c r="B10">
        <v>0.7</v>
      </c>
      <c r="D10">
        <v>0.6</v>
      </c>
      <c r="E10">
        <v>0.25</v>
      </c>
      <c r="G10">
        <v>0.45</v>
      </c>
      <c r="I10">
        <v>0.35</v>
      </c>
      <c r="J10">
        <v>0.5</v>
      </c>
      <c r="L10">
        <v>0.8</v>
      </c>
    </row>
    <row r="11" spans="1:12">
      <c r="A11" t="s">
        <v>263</v>
      </c>
      <c r="E11">
        <v>12</v>
      </c>
      <c r="G11">
        <v>37.799999999999997</v>
      </c>
      <c r="I11">
        <v>9</v>
      </c>
      <c r="J11">
        <v>13.1</v>
      </c>
      <c r="L11">
        <v>28.3</v>
      </c>
    </row>
    <row r="12" spans="1:12">
      <c r="A12" t="s">
        <v>262</v>
      </c>
      <c r="B12">
        <v>460</v>
      </c>
      <c r="C12">
        <v>458</v>
      </c>
      <c r="D12">
        <v>458</v>
      </c>
      <c r="E12">
        <v>458</v>
      </c>
      <c r="F12">
        <v>460</v>
      </c>
      <c r="G12">
        <v>461</v>
      </c>
      <c r="H12">
        <v>463</v>
      </c>
      <c r="I12">
        <v>466</v>
      </c>
      <c r="J12">
        <v>470</v>
      </c>
      <c r="K12">
        <v>473</v>
      </c>
      <c r="L12">
        <v>474</v>
      </c>
    </row>
    <row r="13" spans="1:12">
      <c r="A13" t="s">
        <v>325</v>
      </c>
      <c r="B13">
        <v>19.07</v>
      </c>
      <c r="E13">
        <v>23.69</v>
      </c>
      <c r="F13">
        <v>16.559999999999999</v>
      </c>
      <c r="G13">
        <v>12.24</v>
      </c>
      <c r="H13">
        <v>14.38</v>
      </c>
      <c r="I13">
        <v>10.75</v>
      </c>
      <c r="J13">
        <v>21.46</v>
      </c>
      <c r="K13">
        <v>27.3</v>
      </c>
      <c r="L13">
        <v>21.07</v>
      </c>
    </row>
    <row r="14" spans="1:12">
      <c r="A14" t="s">
        <v>326</v>
      </c>
      <c r="B14" s="67">
        <v>1991</v>
      </c>
      <c r="C14" s="67">
        <v>3075</v>
      </c>
      <c r="D14" s="67">
        <v>2356</v>
      </c>
      <c r="E14" s="67">
        <v>2842</v>
      </c>
      <c r="F14" s="67">
        <v>3290</v>
      </c>
      <c r="G14" s="67">
        <v>1977</v>
      </c>
      <c r="H14" s="67">
        <v>3393</v>
      </c>
      <c r="I14" s="67">
        <v>3246</v>
      </c>
      <c r="J14" s="67">
        <v>5035</v>
      </c>
      <c r="K14" s="67">
        <v>4109</v>
      </c>
      <c r="L14" s="67">
        <v>3269</v>
      </c>
    </row>
    <row r="15" spans="1:12">
      <c r="A15" t="s">
        <v>327</v>
      </c>
      <c r="B15" s="67">
        <v>-2368</v>
      </c>
      <c r="C15" s="67">
        <v>-2298</v>
      </c>
      <c r="D15" s="67">
        <v>-2532</v>
      </c>
      <c r="E15" s="67">
        <v>-2412</v>
      </c>
      <c r="F15" s="67">
        <v>-2483</v>
      </c>
      <c r="G15" s="67">
        <v>-2799</v>
      </c>
      <c r="H15" s="67">
        <v>-2821</v>
      </c>
      <c r="I15" s="67">
        <v>-2424</v>
      </c>
      <c r="J15" s="67">
        <v>-3215</v>
      </c>
      <c r="K15" s="67">
        <v>-4097</v>
      </c>
      <c r="L15" s="67">
        <v>-3870</v>
      </c>
    </row>
    <row r="16" spans="1:12">
      <c r="A16" t="s">
        <v>328</v>
      </c>
      <c r="B16">
        <v>-377</v>
      </c>
      <c r="C16">
        <v>777</v>
      </c>
      <c r="D16">
        <v>-176</v>
      </c>
      <c r="E16">
        <v>430</v>
      </c>
      <c r="F16">
        <v>807</v>
      </c>
      <c r="G16">
        <v>-822</v>
      </c>
      <c r="H16">
        <v>572</v>
      </c>
      <c r="I16">
        <v>822</v>
      </c>
      <c r="J16" s="67">
        <v>1820</v>
      </c>
      <c r="K16">
        <v>12</v>
      </c>
      <c r="L16">
        <v>-601</v>
      </c>
    </row>
    <row r="17" spans="1:12">
      <c r="A17" t="s">
        <v>329</v>
      </c>
      <c r="B17">
        <v>-1.17</v>
      </c>
      <c r="E17">
        <v>1.24</v>
      </c>
      <c r="F17">
        <v>3.33</v>
      </c>
      <c r="G17">
        <v>-1.43</v>
      </c>
      <c r="H17">
        <v>0.96</v>
      </c>
      <c r="I17">
        <v>1.87</v>
      </c>
      <c r="J17">
        <v>4.83</v>
      </c>
      <c r="K17">
        <v>1.29</v>
      </c>
    </row>
    <row r="18" spans="1:12">
      <c r="A18" t="s">
        <v>330</v>
      </c>
      <c r="B18">
        <v>-80</v>
      </c>
      <c r="C18">
        <v>531</v>
      </c>
      <c r="D18">
        <v>-329</v>
      </c>
      <c r="E18">
        <v>1</v>
      </c>
      <c r="F18" s="67">
        <v>-1284</v>
      </c>
      <c r="G18" s="67">
        <v>-2727</v>
      </c>
      <c r="H18" s="67">
        <v>-3501</v>
      </c>
      <c r="I18">
        <v>-816</v>
      </c>
      <c r="J18" s="67">
        <v>-1609</v>
      </c>
      <c r="K18" s="67">
        <v>-5561</v>
      </c>
    </row>
    <row r="20" spans="1:12">
      <c r="A20" t="s">
        <v>255</v>
      </c>
    </row>
    <row r="21" spans="1:12">
      <c r="A21" t="s">
        <v>254</v>
      </c>
      <c r="B21" t="s">
        <v>190</v>
      </c>
      <c r="C21" t="s">
        <v>189</v>
      </c>
      <c r="D21" t="s">
        <v>188</v>
      </c>
      <c r="E21" t="s">
        <v>187</v>
      </c>
      <c r="F21" t="s">
        <v>186</v>
      </c>
      <c r="G21" t="s">
        <v>185</v>
      </c>
      <c r="H21" t="s">
        <v>184</v>
      </c>
      <c r="I21" t="s">
        <v>183</v>
      </c>
      <c r="J21" t="s">
        <v>182</v>
      </c>
      <c r="K21" t="s">
        <v>181</v>
      </c>
      <c r="L21" t="s">
        <v>180</v>
      </c>
    </row>
    <row r="22" spans="1:12">
      <c r="A22" t="s">
        <v>253</v>
      </c>
      <c r="B22">
        <v>100</v>
      </c>
      <c r="C22">
        <v>100</v>
      </c>
      <c r="D22">
        <v>100</v>
      </c>
      <c r="E22">
        <v>100</v>
      </c>
      <c r="F22">
        <v>100</v>
      </c>
      <c r="G22">
        <v>100</v>
      </c>
      <c r="H22">
        <v>100</v>
      </c>
      <c r="I22">
        <v>100</v>
      </c>
      <c r="J22">
        <v>100</v>
      </c>
      <c r="K22">
        <v>100</v>
      </c>
      <c r="L22">
        <v>100</v>
      </c>
    </row>
    <row r="23" spans="1:12">
      <c r="A23" t="s">
        <v>252</v>
      </c>
      <c r="B23">
        <v>55.98</v>
      </c>
      <c r="C23">
        <v>56.25</v>
      </c>
      <c r="D23">
        <v>57.74</v>
      </c>
      <c r="E23">
        <v>91.61</v>
      </c>
      <c r="F23">
        <v>91.12</v>
      </c>
      <c r="G23">
        <v>89.54</v>
      </c>
      <c r="H23">
        <v>88.18</v>
      </c>
      <c r="I23">
        <v>85.96</v>
      </c>
      <c r="J23">
        <v>85.01</v>
      </c>
      <c r="K23">
        <v>84.76</v>
      </c>
      <c r="L23">
        <v>87.07</v>
      </c>
    </row>
    <row r="24" spans="1:12">
      <c r="A24" t="s">
        <v>251</v>
      </c>
      <c r="B24">
        <v>44.02</v>
      </c>
      <c r="C24">
        <v>43.75</v>
      </c>
      <c r="D24">
        <v>42.26</v>
      </c>
      <c r="E24">
        <v>8.39</v>
      </c>
      <c r="F24">
        <v>8.8800000000000008</v>
      </c>
      <c r="G24">
        <v>10.46</v>
      </c>
      <c r="H24">
        <v>11.82</v>
      </c>
      <c r="I24">
        <v>14.04</v>
      </c>
      <c r="J24">
        <v>14.99</v>
      </c>
      <c r="K24">
        <v>15.24</v>
      </c>
      <c r="L24">
        <v>12.93</v>
      </c>
    </row>
    <row r="25" spans="1:12">
      <c r="A25" t="s">
        <v>250</v>
      </c>
      <c r="E25">
        <v>2.77</v>
      </c>
      <c r="F25">
        <v>2.66</v>
      </c>
      <c r="G25">
        <v>2.4900000000000002</v>
      </c>
      <c r="H25">
        <v>2.5</v>
      </c>
      <c r="I25">
        <v>2.61</v>
      </c>
      <c r="J25">
        <v>3.2</v>
      </c>
      <c r="K25">
        <v>3.24</v>
      </c>
    </row>
    <row r="26" spans="1:12">
      <c r="A26" t="s">
        <v>249</v>
      </c>
    </row>
    <row r="27" spans="1:12">
      <c r="A27" t="s">
        <v>248</v>
      </c>
      <c r="B27">
        <v>42.8</v>
      </c>
      <c r="C27">
        <v>48.93</v>
      </c>
      <c r="D27">
        <v>39.57</v>
      </c>
      <c r="E27">
        <v>3.17</v>
      </c>
      <c r="F27">
        <v>3.3</v>
      </c>
      <c r="G27">
        <v>3.64</v>
      </c>
      <c r="H27">
        <v>3.69</v>
      </c>
      <c r="I27">
        <v>3.79</v>
      </c>
      <c r="J27">
        <v>3.57</v>
      </c>
      <c r="K27">
        <v>4.3600000000000003</v>
      </c>
      <c r="L27">
        <v>7.29</v>
      </c>
    </row>
    <row r="28" spans="1:12">
      <c r="A28" t="s">
        <v>247</v>
      </c>
      <c r="B28">
        <v>1.22</v>
      </c>
      <c r="C28">
        <v>-5.18</v>
      </c>
      <c r="D28">
        <v>2.69</v>
      </c>
      <c r="E28">
        <v>2.4500000000000002</v>
      </c>
      <c r="F28">
        <v>2.92</v>
      </c>
      <c r="G28">
        <v>4.33</v>
      </c>
      <c r="H28">
        <v>5.63</v>
      </c>
      <c r="I28">
        <v>7.64</v>
      </c>
      <c r="J28">
        <v>8.2200000000000006</v>
      </c>
      <c r="K28">
        <v>7.64</v>
      </c>
      <c r="L28">
        <v>5.65</v>
      </c>
    </row>
    <row r="29" spans="1:12">
      <c r="A29" t="s">
        <v>246</v>
      </c>
      <c r="B29">
        <v>-2.2400000000000002</v>
      </c>
      <c r="C29">
        <v>8.76</v>
      </c>
      <c r="D29">
        <v>-1.1399999999999999</v>
      </c>
      <c r="E29">
        <v>1</v>
      </c>
      <c r="F29">
        <v>-1.1000000000000001</v>
      </c>
      <c r="G29">
        <v>-3.73</v>
      </c>
      <c r="H29">
        <v>0.69</v>
      </c>
      <c r="I29">
        <v>-0.54</v>
      </c>
      <c r="J29">
        <v>0.74</v>
      </c>
      <c r="K29">
        <v>0.13</v>
      </c>
      <c r="L29">
        <v>-0.44</v>
      </c>
    </row>
    <row r="30" spans="1:12">
      <c r="A30" t="s">
        <v>245</v>
      </c>
      <c r="B30">
        <v>-1.03</v>
      </c>
      <c r="C30">
        <v>3.58</v>
      </c>
      <c r="D30">
        <v>1.55</v>
      </c>
      <c r="E30">
        <v>3.45</v>
      </c>
      <c r="F30">
        <v>1.81</v>
      </c>
      <c r="G30">
        <v>0.6</v>
      </c>
      <c r="H30">
        <v>6.32</v>
      </c>
      <c r="I30">
        <v>7.1</v>
      </c>
      <c r="J30">
        <v>8.9600000000000009</v>
      </c>
      <c r="K30">
        <v>7.77</v>
      </c>
      <c r="L30">
        <v>5.21</v>
      </c>
    </row>
    <row r="32" spans="1:12">
      <c r="A32" t="s">
        <v>244</v>
      </c>
      <c r="B32" t="s">
        <v>190</v>
      </c>
      <c r="C32" t="s">
        <v>189</v>
      </c>
      <c r="D32" t="s">
        <v>188</v>
      </c>
      <c r="E32" t="s">
        <v>187</v>
      </c>
      <c r="F32" t="s">
        <v>186</v>
      </c>
      <c r="G32" t="s">
        <v>185</v>
      </c>
      <c r="H32" t="s">
        <v>184</v>
      </c>
      <c r="I32" t="s">
        <v>183</v>
      </c>
      <c r="J32" t="s">
        <v>182</v>
      </c>
      <c r="K32" t="s">
        <v>181</v>
      </c>
      <c r="L32" t="s">
        <v>180</v>
      </c>
    </row>
    <row r="33" spans="1:12">
      <c r="A33" t="s">
        <v>243</v>
      </c>
      <c r="D33">
        <v>35.200000000000003</v>
      </c>
      <c r="E33">
        <v>6.93</v>
      </c>
      <c r="F33">
        <v>40.18</v>
      </c>
      <c r="G33">
        <v>58.33</v>
      </c>
      <c r="H33">
        <v>15</v>
      </c>
      <c r="I33">
        <v>19.8</v>
      </c>
      <c r="J33">
        <v>24.76</v>
      </c>
      <c r="K33">
        <v>21.12</v>
      </c>
      <c r="L33">
        <v>28.1</v>
      </c>
    </row>
    <row r="34" spans="1:12">
      <c r="A34" t="s">
        <v>242</v>
      </c>
      <c r="B34">
        <v>-0.5</v>
      </c>
      <c r="C34">
        <v>4.1399999999999997</v>
      </c>
      <c r="D34">
        <v>-0.05</v>
      </c>
      <c r="E34">
        <v>3.29</v>
      </c>
      <c r="F34">
        <v>1.04</v>
      </c>
      <c r="G34">
        <v>0.18</v>
      </c>
      <c r="H34">
        <v>5.3</v>
      </c>
      <c r="I34">
        <v>5.61</v>
      </c>
      <c r="J34">
        <v>6.64</v>
      </c>
      <c r="K34">
        <v>6.03</v>
      </c>
      <c r="L34">
        <v>3.66</v>
      </c>
    </row>
    <row r="35" spans="1:12">
      <c r="A35" t="s">
        <v>241</v>
      </c>
      <c r="B35">
        <v>0.91</v>
      </c>
      <c r="C35">
        <v>0.98</v>
      </c>
      <c r="D35">
        <v>1</v>
      </c>
      <c r="E35">
        <v>1.07</v>
      </c>
      <c r="F35">
        <v>1.04</v>
      </c>
      <c r="G35">
        <v>1.01</v>
      </c>
      <c r="H35">
        <v>1.02</v>
      </c>
      <c r="I35">
        <v>0.94</v>
      </c>
      <c r="J35">
        <v>1</v>
      </c>
      <c r="K35">
        <v>0.96</v>
      </c>
      <c r="L35">
        <v>0.88</v>
      </c>
    </row>
    <row r="36" spans="1:12">
      <c r="A36" t="s">
        <v>240</v>
      </c>
      <c r="B36">
        <v>-0.46</v>
      </c>
      <c r="C36">
        <v>4.0599999999999996</v>
      </c>
      <c r="D36">
        <v>-0.05</v>
      </c>
      <c r="E36">
        <v>3.5</v>
      </c>
      <c r="F36">
        <v>1.0900000000000001</v>
      </c>
      <c r="G36">
        <v>0.18</v>
      </c>
      <c r="H36">
        <v>5.4</v>
      </c>
      <c r="I36">
        <v>5.29</v>
      </c>
      <c r="J36">
        <v>6.66</v>
      </c>
      <c r="K36">
        <v>5.81</v>
      </c>
      <c r="L36">
        <v>3.24</v>
      </c>
    </row>
    <row r="37" spans="1:12">
      <c r="A37" t="s">
        <v>239</v>
      </c>
      <c r="B37">
        <v>4.33</v>
      </c>
      <c r="C37">
        <v>3.56</v>
      </c>
      <c r="D37">
        <v>3.53</v>
      </c>
      <c r="E37">
        <v>3.45</v>
      </c>
      <c r="F37">
        <v>4.8</v>
      </c>
      <c r="G37">
        <v>7.68</v>
      </c>
      <c r="H37">
        <v>5.63</v>
      </c>
      <c r="I37">
        <v>4.91</v>
      </c>
      <c r="J37">
        <v>3.82</v>
      </c>
      <c r="K37">
        <v>4.04</v>
      </c>
      <c r="L37">
        <v>4.75</v>
      </c>
    </row>
    <row r="38" spans="1:12">
      <c r="A38" t="s">
        <v>238</v>
      </c>
      <c r="B38">
        <v>-1.73</v>
      </c>
      <c r="C38">
        <v>15.78</v>
      </c>
      <c r="D38">
        <v>-0.16</v>
      </c>
      <c r="E38">
        <v>12.23</v>
      </c>
      <c r="F38">
        <v>4.38</v>
      </c>
      <c r="G38">
        <v>1.1000000000000001</v>
      </c>
      <c r="H38">
        <v>34.880000000000003</v>
      </c>
      <c r="I38">
        <v>27.69</v>
      </c>
      <c r="J38">
        <v>28.56</v>
      </c>
      <c r="K38">
        <v>22.82</v>
      </c>
      <c r="L38">
        <v>14.2</v>
      </c>
    </row>
    <row r="39" spans="1:12">
      <c r="A39" t="s">
        <v>237</v>
      </c>
      <c r="B39">
        <v>2.73</v>
      </c>
      <c r="C39">
        <v>9.23</v>
      </c>
      <c r="D39">
        <v>1.07</v>
      </c>
      <c r="E39">
        <v>8.68</v>
      </c>
      <c r="F39">
        <v>4.37</v>
      </c>
      <c r="G39">
        <v>2.61</v>
      </c>
      <c r="H39">
        <v>16.399999999999999</v>
      </c>
      <c r="I39">
        <v>14.9</v>
      </c>
      <c r="J39">
        <v>17.079999999999998</v>
      </c>
      <c r="K39">
        <v>13.94</v>
      </c>
      <c r="L39">
        <v>8.81</v>
      </c>
    </row>
    <row r="40" spans="1:12">
      <c r="A40" t="s">
        <v>236</v>
      </c>
      <c r="B40">
        <v>0.55000000000000004</v>
      </c>
      <c r="C40">
        <v>2.76</v>
      </c>
      <c r="D40">
        <v>1.93</v>
      </c>
      <c r="E40">
        <v>3.14</v>
      </c>
      <c r="F40">
        <v>2.0699999999999998</v>
      </c>
      <c r="G40">
        <v>1.43</v>
      </c>
      <c r="H40">
        <v>6.69</v>
      </c>
      <c r="I40">
        <v>8.9700000000000006</v>
      </c>
      <c r="J40">
        <v>9.5399999999999991</v>
      </c>
      <c r="K40">
        <v>14.13</v>
      </c>
      <c r="L40">
        <v>6.23</v>
      </c>
    </row>
    <row r="42" spans="1:12">
      <c r="A42" t="s">
        <v>235</v>
      </c>
    </row>
    <row r="43" spans="1:12">
      <c r="B43" t="s">
        <v>190</v>
      </c>
      <c r="C43" t="s">
        <v>189</v>
      </c>
      <c r="D43" t="s">
        <v>188</v>
      </c>
      <c r="E43" t="s">
        <v>187</v>
      </c>
      <c r="F43" t="s">
        <v>186</v>
      </c>
      <c r="G43" t="s">
        <v>185</v>
      </c>
      <c r="H43" t="s">
        <v>184</v>
      </c>
      <c r="I43" t="s">
        <v>183</v>
      </c>
      <c r="J43" t="s">
        <v>182</v>
      </c>
      <c r="K43" t="s">
        <v>181</v>
      </c>
      <c r="L43" t="s">
        <v>196</v>
      </c>
    </row>
    <row r="44" spans="1:12">
      <c r="A44" t="s">
        <v>234</v>
      </c>
    </row>
    <row r="45" spans="1:12">
      <c r="A45" t="s">
        <v>230</v>
      </c>
      <c r="B45">
        <v>-10.4</v>
      </c>
      <c r="C45">
        <v>22.62</v>
      </c>
      <c r="D45">
        <v>5.16</v>
      </c>
      <c r="E45">
        <v>4.88</v>
      </c>
      <c r="F45">
        <v>-0.36</v>
      </c>
      <c r="G45">
        <v>-0.06</v>
      </c>
      <c r="H45">
        <v>6.81</v>
      </c>
      <c r="I45">
        <v>-1.24</v>
      </c>
      <c r="J45">
        <v>12.38</v>
      </c>
      <c r="K45">
        <v>0.74</v>
      </c>
      <c r="L45">
        <v>3.6</v>
      </c>
    </row>
    <row r="46" spans="1:12">
      <c r="A46" t="s">
        <v>229</v>
      </c>
      <c r="B46">
        <v>3.93</v>
      </c>
      <c r="C46">
        <v>6.82</v>
      </c>
      <c r="D46">
        <v>4.93</v>
      </c>
      <c r="E46">
        <v>10.59</v>
      </c>
      <c r="F46">
        <v>3.2</v>
      </c>
      <c r="G46">
        <v>1.46</v>
      </c>
      <c r="H46">
        <v>2.08</v>
      </c>
      <c r="I46">
        <v>1.78</v>
      </c>
      <c r="J46">
        <v>5.84</v>
      </c>
      <c r="K46">
        <v>3.79</v>
      </c>
    </row>
    <row r="47" spans="1:12">
      <c r="A47" t="s">
        <v>228</v>
      </c>
      <c r="C47">
        <v>8.6300000000000008</v>
      </c>
      <c r="D47">
        <v>7.68</v>
      </c>
      <c r="E47">
        <v>6.09</v>
      </c>
      <c r="F47">
        <v>3.84</v>
      </c>
      <c r="G47">
        <v>6.14</v>
      </c>
      <c r="H47">
        <v>3.25</v>
      </c>
      <c r="I47">
        <v>1.96</v>
      </c>
      <c r="J47">
        <v>3.38</v>
      </c>
      <c r="K47">
        <v>3.6</v>
      </c>
    </row>
    <row r="48" spans="1:12">
      <c r="A48" t="s">
        <v>227</v>
      </c>
      <c r="H48">
        <v>5.9</v>
      </c>
      <c r="I48">
        <v>4.78</v>
      </c>
      <c r="J48">
        <v>4.7300000000000004</v>
      </c>
      <c r="K48">
        <v>3.72</v>
      </c>
    </row>
    <row r="49" spans="1:12">
      <c r="A49" t="s">
        <v>233</v>
      </c>
    </row>
    <row r="50" spans="1:12">
      <c r="A50" t="s">
        <v>230</v>
      </c>
      <c r="B50">
        <v>-80.400000000000006</v>
      </c>
      <c r="E50">
        <v>-4.53</v>
      </c>
      <c r="F50">
        <v>18.7</v>
      </c>
      <c r="G50">
        <v>48.29</v>
      </c>
      <c r="H50">
        <v>38.880000000000003</v>
      </c>
      <c r="I50">
        <v>34.15</v>
      </c>
      <c r="J50">
        <v>20.83</v>
      </c>
      <c r="K50">
        <v>-6.33</v>
      </c>
      <c r="L50">
        <v>-28.1</v>
      </c>
    </row>
    <row r="51" spans="1:12">
      <c r="A51" t="s">
        <v>229</v>
      </c>
      <c r="B51">
        <v>-36.89</v>
      </c>
      <c r="D51">
        <v>-17.63</v>
      </c>
      <c r="E51">
        <v>39.65</v>
      </c>
      <c r="G51">
        <v>18.89</v>
      </c>
      <c r="H51">
        <v>34.71</v>
      </c>
      <c r="I51">
        <v>40.31</v>
      </c>
      <c r="J51">
        <v>31.06</v>
      </c>
      <c r="K51">
        <v>14.93</v>
      </c>
    </row>
    <row r="52" spans="1:12">
      <c r="A52" t="s">
        <v>228</v>
      </c>
      <c r="D52">
        <v>-6.44</v>
      </c>
      <c r="E52">
        <v>-14.19</v>
      </c>
      <c r="F52">
        <v>-8.73</v>
      </c>
      <c r="G52">
        <v>36.81</v>
      </c>
      <c r="I52">
        <v>25.64</v>
      </c>
      <c r="J52">
        <v>31.7</v>
      </c>
      <c r="K52">
        <v>25.61</v>
      </c>
    </row>
    <row r="53" spans="1:12">
      <c r="A53" t="s">
        <v>227</v>
      </c>
      <c r="H53">
        <v>9.64</v>
      </c>
      <c r="I53">
        <v>8.42</v>
      </c>
      <c r="J53">
        <v>6.31</v>
      </c>
      <c r="K53">
        <v>7.07</v>
      </c>
    </row>
    <row r="54" spans="1:12">
      <c r="A54" t="s">
        <v>232</v>
      </c>
    </row>
    <row r="55" spans="1:12">
      <c r="A55" t="s">
        <v>230</v>
      </c>
      <c r="F55">
        <v>-68.38</v>
      </c>
      <c r="G55">
        <v>-82.43</v>
      </c>
      <c r="H55">
        <v>2987.27</v>
      </c>
      <c r="I55">
        <v>4.59</v>
      </c>
      <c r="J55">
        <v>33.11</v>
      </c>
      <c r="K55">
        <v>-8.5</v>
      </c>
    </row>
    <row r="56" spans="1:12">
      <c r="A56" t="s">
        <v>229</v>
      </c>
      <c r="C56">
        <v>-11.92</v>
      </c>
      <c r="F56">
        <v>-34.83</v>
      </c>
      <c r="H56">
        <v>19.7</v>
      </c>
      <c r="I56">
        <v>78.36</v>
      </c>
      <c r="J56">
        <v>250.29</v>
      </c>
      <c r="K56">
        <v>8.4</v>
      </c>
    </row>
    <row r="57" spans="1:12">
      <c r="A57" t="s">
        <v>228</v>
      </c>
      <c r="C57">
        <v>20.079999999999998</v>
      </c>
      <c r="E57">
        <v>-9.77</v>
      </c>
      <c r="F57">
        <v>-12.17</v>
      </c>
      <c r="H57">
        <v>8.4700000000000006</v>
      </c>
      <c r="J57">
        <v>19.02</v>
      </c>
      <c r="K57">
        <v>47.2</v>
      </c>
    </row>
    <row r="58" spans="1:12">
      <c r="A58" t="s">
        <v>227</v>
      </c>
      <c r="H58">
        <v>14.13</v>
      </c>
      <c r="I58">
        <v>8.26</v>
      </c>
      <c r="J58">
        <v>3.63</v>
      </c>
      <c r="K58">
        <v>13.7</v>
      </c>
    </row>
    <row r="59" spans="1:12">
      <c r="A59" t="s">
        <v>231</v>
      </c>
    </row>
    <row r="60" spans="1:12">
      <c r="A60" t="s">
        <v>230</v>
      </c>
      <c r="F60">
        <v>-68.52</v>
      </c>
      <c r="G60">
        <v>-82.35</v>
      </c>
      <c r="I60">
        <v>3.81</v>
      </c>
      <c r="J60">
        <v>32.020000000000003</v>
      </c>
      <c r="K60">
        <v>-8.9499999999999993</v>
      </c>
      <c r="L60">
        <v>-69.23</v>
      </c>
    </row>
    <row r="61" spans="1:12">
      <c r="A61" t="s">
        <v>229</v>
      </c>
      <c r="C61">
        <v>-11.8</v>
      </c>
      <c r="F61">
        <v>-34.950000000000003</v>
      </c>
      <c r="H61">
        <v>19.329999999999998</v>
      </c>
      <c r="I61">
        <v>77.61</v>
      </c>
      <c r="J61">
        <v>247.37</v>
      </c>
      <c r="K61">
        <v>7.66</v>
      </c>
    </row>
    <row r="62" spans="1:12">
      <c r="A62" t="s">
        <v>228</v>
      </c>
      <c r="C62">
        <v>21.06</v>
      </c>
      <c r="E62">
        <v>-9.7100000000000009</v>
      </c>
      <c r="F62">
        <v>-12.16</v>
      </c>
      <c r="H62">
        <v>8.24</v>
      </c>
      <c r="J62">
        <v>18.420000000000002</v>
      </c>
      <c r="K62">
        <v>46.44</v>
      </c>
    </row>
    <row r="63" spans="1:12">
      <c r="A63" t="s">
        <v>227</v>
      </c>
      <c r="H63">
        <v>14.47</v>
      </c>
      <c r="I63">
        <v>8.09</v>
      </c>
      <c r="J63">
        <v>3.4</v>
      </c>
      <c r="K63">
        <v>13.42</v>
      </c>
    </row>
    <row r="65" spans="1:12">
      <c r="A65" t="s">
        <v>226</v>
      </c>
    </row>
    <row r="66" spans="1:12">
      <c r="A66" t="s">
        <v>225</v>
      </c>
      <c r="B66" t="s">
        <v>190</v>
      </c>
      <c r="C66" t="s">
        <v>189</v>
      </c>
      <c r="D66" t="s">
        <v>188</v>
      </c>
      <c r="E66" t="s">
        <v>187</v>
      </c>
      <c r="F66" t="s">
        <v>186</v>
      </c>
      <c r="G66" t="s">
        <v>185</v>
      </c>
      <c r="H66" t="s">
        <v>184</v>
      </c>
      <c r="I66" t="s">
        <v>183</v>
      </c>
      <c r="J66" t="s">
        <v>182</v>
      </c>
      <c r="K66" t="s">
        <v>181</v>
      </c>
      <c r="L66" t="s">
        <v>180</v>
      </c>
    </row>
    <row r="67" spans="1:12">
      <c r="A67" t="s">
        <v>224</v>
      </c>
      <c r="B67">
        <v>-19.489999999999998</v>
      </c>
      <c r="C67">
        <v>54.45</v>
      </c>
      <c r="D67">
        <v>-23.38</v>
      </c>
      <c r="E67">
        <v>20.63</v>
      </c>
      <c r="F67">
        <v>15.76</v>
      </c>
      <c r="G67">
        <v>-39.909999999999997</v>
      </c>
      <c r="H67">
        <v>71.62</v>
      </c>
      <c r="I67">
        <v>-4.33</v>
      </c>
      <c r="J67">
        <v>55.11</v>
      </c>
      <c r="K67">
        <v>-18.39</v>
      </c>
    </row>
    <row r="68" spans="1:12">
      <c r="A68" t="s">
        <v>223</v>
      </c>
      <c r="F68">
        <v>87.67</v>
      </c>
      <c r="I68">
        <v>43.71</v>
      </c>
      <c r="J68">
        <v>121.41</v>
      </c>
      <c r="K68">
        <v>-99.34</v>
      </c>
    </row>
    <row r="69" spans="1:12">
      <c r="A69" t="s">
        <v>222</v>
      </c>
      <c r="B69">
        <v>10.63</v>
      </c>
      <c r="C69">
        <v>8.41</v>
      </c>
      <c r="D69">
        <v>8.81</v>
      </c>
      <c r="E69">
        <v>8</v>
      </c>
      <c r="F69">
        <v>8.27</v>
      </c>
      <c r="G69">
        <v>9.33</v>
      </c>
      <c r="H69">
        <v>8.8000000000000007</v>
      </c>
      <c r="I69">
        <v>7.66</v>
      </c>
      <c r="J69">
        <v>9.0399999999999991</v>
      </c>
      <c r="K69">
        <v>11.43</v>
      </c>
      <c r="L69">
        <v>10.62</v>
      </c>
    </row>
    <row r="70" spans="1:12">
      <c r="A70" t="s">
        <v>221</v>
      </c>
      <c r="B70">
        <v>-1.69</v>
      </c>
      <c r="C70">
        <v>2.84</v>
      </c>
      <c r="D70">
        <v>-0.61</v>
      </c>
      <c r="E70">
        <v>1.43</v>
      </c>
      <c r="F70">
        <v>2.69</v>
      </c>
      <c r="G70">
        <v>-2.74</v>
      </c>
      <c r="H70">
        <v>1.78</v>
      </c>
      <c r="I70">
        <v>2.6</v>
      </c>
      <c r="J70">
        <v>5.12</v>
      </c>
      <c r="K70">
        <v>0.03</v>
      </c>
      <c r="L70">
        <v>-1.65</v>
      </c>
    </row>
    <row r="71" spans="1:12">
      <c r="A71" t="s">
        <v>220</v>
      </c>
      <c r="B71">
        <v>3.37</v>
      </c>
      <c r="C71">
        <v>0.69</v>
      </c>
      <c r="D71">
        <v>13.54</v>
      </c>
      <c r="E71">
        <v>0.43</v>
      </c>
      <c r="F71">
        <v>2.58</v>
      </c>
      <c r="G71">
        <v>-14.95</v>
      </c>
      <c r="H71">
        <v>0.34</v>
      </c>
      <c r="I71">
        <v>0.46</v>
      </c>
      <c r="J71">
        <v>0.77</v>
      </c>
      <c r="K71">
        <v>0.01</v>
      </c>
      <c r="L71">
        <v>-0.45</v>
      </c>
    </row>
    <row r="73" spans="1:12">
      <c r="A73" t="s">
        <v>219</v>
      </c>
    </row>
    <row r="74" spans="1:12">
      <c r="A74" t="s">
        <v>218</v>
      </c>
      <c r="B74" t="s">
        <v>190</v>
      </c>
      <c r="C74" t="s">
        <v>189</v>
      </c>
      <c r="D74" t="s">
        <v>188</v>
      </c>
      <c r="E74" t="s">
        <v>187</v>
      </c>
      <c r="F74" t="s">
        <v>186</v>
      </c>
      <c r="G74" t="s">
        <v>185</v>
      </c>
      <c r="H74" t="s">
        <v>184</v>
      </c>
      <c r="I74" t="s">
        <v>183</v>
      </c>
      <c r="J74" t="s">
        <v>182</v>
      </c>
      <c r="K74" t="s">
        <v>181</v>
      </c>
      <c r="L74" t="s">
        <v>196</v>
      </c>
    </row>
    <row r="75" spans="1:12">
      <c r="A75" t="s">
        <v>217</v>
      </c>
      <c r="B75">
        <v>16.82</v>
      </c>
      <c r="C75">
        <v>20</v>
      </c>
      <c r="D75">
        <v>14.24</v>
      </c>
      <c r="E75">
        <v>17.47</v>
      </c>
      <c r="F75">
        <v>16.149999999999999</v>
      </c>
      <c r="G75">
        <v>8.98</v>
      </c>
      <c r="H75">
        <v>9.5299999999999994</v>
      </c>
      <c r="I75">
        <v>11.35</v>
      </c>
      <c r="J75">
        <v>10.89</v>
      </c>
      <c r="K75">
        <v>8.4700000000000006</v>
      </c>
      <c r="L75">
        <v>7.91</v>
      </c>
    </row>
    <row r="76" spans="1:12">
      <c r="A76" t="s">
        <v>216</v>
      </c>
      <c r="B76">
        <v>11.49</v>
      </c>
      <c r="C76">
        <v>11.6</v>
      </c>
      <c r="D76">
        <v>12.24</v>
      </c>
      <c r="E76">
        <v>9.67</v>
      </c>
      <c r="F76">
        <v>9.73</v>
      </c>
      <c r="G76">
        <v>10.51</v>
      </c>
      <c r="H76">
        <v>9.8699999999999992</v>
      </c>
      <c r="I76">
        <v>9.5500000000000007</v>
      </c>
      <c r="J76">
        <v>10.99</v>
      </c>
      <c r="K76">
        <v>10.5</v>
      </c>
      <c r="L76">
        <v>14.45</v>
      </c>
    </row>
    <row r="77" spans="1:12">
      <c r="A77" t="s">
        <v>215</v>
      </c>
      <c r="B77">
        <v>2.4500000000000002</v>
      </c>
      <c r="C77">
        <v>2.2599999999999998</v>
      </c>
      <c r="D77">
        <v>2.21</v>
      </c>
      <c r="E77">
        <v>2.25</v>
      </c>
      <c r="F77">
        <v>2.2000000000000002</v>
      </c>
      <c r="G77">
        <v>2.2999999999999998</v>
      </c>
      <c r="H77">
        <v>2.34</v>
      </c>
      <c r="I77">
        <v>2.35</v>
      </c>
      <c r="J77">
        <v>2.5</v>
      </c>
      <c r="K77">
        <v>2.5299999999999998</v>
      </c>
      <c r="L77">
        <v>2.3199999999999998</v>
      </c>
    </row>
    <row r="78" spans="1:12">
      <c r="A78" t="s">
        <v>214</v>
      </c>
      <c r="B78">
        <v>2.19</v>
      </c>
      <c r="C78">
        <v>1.47</v>
      </c>
      <c r="D78">
        <v>4.9800000000000004</v>
      </c>
      <c r="E78">
        <v>4.95</v>
      </c>
      <c r="F78">
        <v>5.15</v>
      </c>
      <c r="G78">
        <v>5.27</v>
      </c>
      <c r="H78">
        <v>5.78</v>
      </c>
      <c r="I78">
        <v>6.13</v>
      </c>
      <c r="J78">
        <v>6.04</v>
      </c>
      <c r="K78">
        <v>6.38</v>
      </c>
      <c r="L78">
        <v>2.59</v>
      </c>
    </row>
    <row r="79" spans="1:12">
      <c r="A79" t="s">
        <v>213</v>
      </c>
      <c r="B79">
        <v>32.950000000000003</v>
      </c>
      <c r="C79">
        <v>35.32</v>
      </c>
      <c r="D79">
        <v>33.67</v>
      </c>
      <c r="E79">
        <v>34.340000000000003</v>
      </c>
      <c r="F79">
        <v>33.22</v>
      </c>
      <c r="G79">
        <v>27.06</v>
      </c>
      <c r="H79">
        <v>27.53</v>
      </c>
      <c r="I79">
        <v>29.38</v>
      </c>
      <c r="J79">
        <v>30.41</v>
      </c>
      <c r="K79">
        <v>27.88</v>
      </c>
      <c r="L79">
        <v>27.26</v>
      </c>
    </row>
    <row r="80" spans="1:12">
      <c r="A80" t="s">
        <v>212</v>
      </c>
      <c r="B80">
        <v>50.81</v>
      </c>
      <c r="C80">
        <v>7.23</v>
      </c>
      <c r="D80">
        <v>51.81</v>
      </c>
      <c r="E80">
        <v>52.14</v>
      </c>
      <c r="F80">
        <v>52.85</v>
      </c>
      <c r="G80">
        <v>55.01</v>
      </c>
      <c r="H80">
        <v>55.92</v>
      </c>
      <c r="I80">
        <v>53.61</v>
      </c>
      <c r="J80">
        <v>54.88</v>
      </c>
      <c r="K80">
        <v>55.3</v>
      </c>
      <c r="L80">
        <v>56.58</v>
      </c>
    </row>
    <row r="81" spans="1:12">
      <c r="A81" t="s">
        <v>211</v>
      </c>
      <c r="B81">
        <v>6.97</v>
      </c>
      <c r="C81">
        <v>1.1200000000000001</v>
      </c>
      <c r="D81">
        <v>5.61</v>
      </c>
      <c r="E81">
        <v>5.52</v>
      </c>
      <c r="F81">
        <v>5.39</v>
      </c>
      <c r="G81">
        <v>5.21</v>
      </c>
      <c r="H81">
        <v>5.0999999999999996</v>
      </c>
      <c r="I81">
        <v>5.01</v>
      </c>
      <c r="J81">
        <v>5.0599999999999996</v>
      </c>
      <c r="K81">
        <v>4.95</v>
      </c>
      <c r="L81">
        <v>4.42</v>
      </c>
    </row>
    <row r="82" spans="1:12">
      <c r="A82" t="s">
        <v>210</v>
      </c>
      <c r="B82">
        <v>9.27</v>
      </c>
      <c r="C82">
        <v>56.32</v>
      </c>
      <c r="D82">
        <v>8.91</v>
      </c>
      <c r="E82">
        <v>8</v>
      </c>
      <c r="F82">
        <v>8.5299999999999994</v>
      </c>
      <c r="G82">
        <v>12.72</v>
      </c>
      <c r="H82">
        <v>11.45</v>
      </c>
      <c r="I82">
        <v>12.01</v>
      </c>
      <c r="J82">
        <v>9.65</v>
      </c>
      <c r="K82">
        <v>11.87</v>
      </c>
      <c r="L82">
        <v>11.74</v>
      </c>
    </row>
    <row r="83" spans="1:12">
      <c r="A83" t="s">
        <v>209</v>
      </c>
      <c r="B83">
        <v>100</v>
      </c>
      <c r="C83">
        <v>100</v>
      </c>
      <c r="D83">
        <v>100</v>
      </c>
      <c r="E83">
        <v>100</v>
      </c>
      <c r="F83">
        <v>100</v>
      </c>
      <c r="G83">
        <v>100</v>
      </c>
      <c r="H83">
        <v>100</v>
      </c>
      <c r="I83">
        <v>100</v>
      </c>
      <c r="J83">
        <v>100</v>
      </c>
      <c r="K83">
        <v>100</v>
      </c>
      <c r="L83">
        <v>100</v>
      </c>
    </row>
    <row r="84" spans="1:12">
      <c r="A84" t="s">
        <v>208</v>
      </c>
      <c r="B84">
        <v>14.44</v>
      </c>
      <c r="C84">
        <v>14.35</v>
      </c>
      <c r="D84">
        <v>15.1</v>
      </c>
      <c r="E84">
        <v>9.82</v>
      </c>
      <c r="F84">
        <v>10.42</v>
      </c>
      <c r="G84">
        <v>9.68</v>
      </c>
      <c r="H84">
        <v>9.1</v>
      </c>
      <c r="I84">
        <v>8.86</v>
      </c>
      <c r="J84">
        <v>9.49</v>
      </c>
      <c r="K84">
        <v>10.27</v>
      </c>
      <c r="L84">
        <v>13.97</v>
      </c>
    </row>
    <row r="85" spans="1:12">
      <c r="A85" t="s">
        <v>207</v>
      </c>
      <c r="B85">
        <v>1.78</v>
      </c>
      <c r="C85">
        <v>11.8</v>
      </c>
      <c r="D85">
        <v>2.2000000000000002</v>
      </c>
      <c r="E85">
        <v>3.13</v>
      </c>
      <c r="F85">
        <v>4.82</v>
      </c>
      <c r="G85">
        <v>1.21</v>
      </c>
      <c r="H85">
        <v>3.48</v>
      </c>
      <c r="I85">
        <v>1.7</v>
      </c>
      <c r="J85">
        <v>1.1000000000000001</v>
      </c>
      <c r="K85">
        <v>2.87</v>
      </c>
    </row>
    <row r="86" spans="1:12">
      <c r="A86" t="s">
        <v>206</v>
      </c>
      <c r="B86">
        <v>0.55000000000000004</v>
      </c>
      <c r="C86">
        <v>0.81</v>
      </c>
      <c r="D86">
        <v>0.25</v>
      </c>
      <c r="E86">
        <v>0.38</v>
      </c>
      <c r="F86">
        <v>0.85</v>
      </c>
      <c r="G86">
        <v>0.75</v>
      </c>
      <c r="H86">
        <v>0.42</v>
      </c>
      <c r="I86">
        <v>1.1299999999999999</v>
      </c>
      <c r="J86">
        <v>2.3199999999999998</v>
      </c>
      <c r="K86">
        <v>2.0499999999999998</v>
      </c>
      <c r="L86">
        <v>1.26</v>
      </c>
    </row>
    <row r="87" spans="1:12">
      <c r="A87" t="s">
        <v>205</v>
      </c>
    </row>
    <row r="88" spans="1:12">
      <c r="A88" t="s">
        <v>204</v>
      </c>
      <c r="B88">
        <v>16.61</v>
      </c>
      <c r="C88">
        <v>6.66</v>
      </c>
      <c r="D88">
        <v>17.399999999999999</v>
      </c>
      <c r="E88">
        <v>21.08</v>
      </c>
      <c r="F88">
        <v>21.62</v>
      </c>
      <c r="G88">
        <v>24.45</v>
      </c>
      <c r="H88">
        <v>25.4</v>
      </c>
      <c r="I88">
        <v>20.13</v>
      </c>
      <c r="J88">
        <v>22.05</v>
      </c>
      <c r="K88">
        <v>27.36</v>
      </c>
      <c r="L88">
        <v>27.2</v>
      </c>
    </row>
    <row r="89" spans="1:12">
      <c r="A89" t="s">
        <v>203</v>
      </c>
      <c r="B89">
        <v>33.39</v>
      </c>
      <c r="C89">
        <v>33.630000000000003</v>
      </c>
      <c r="D89">
        <v>34.96</v>
      </c>
      <c r="E89">
        <v>34.409999999999997</v>
      </c>
      <c r="F89">
        <v>37.71</v>
      </c>
      <c r="G89">
        <v>36.090000000000003</v>
      </c>
      <c r="H89">
        <v>38.4</v>
      </c>
      <c r="I89">
        <v>31.81</v>
      </c>
      <c r="J89">
        <v>34.950000000000003</v>
      </c>
      <c r="K89">
        <v>42.56</v>
      </c>
      <c r="L89">
        <v>42.43</v>
      </c>
    </row>
    <row r="90" spans="1:12">
      <c r="A90" t="s">
        <v>202</v>
      </c>
      <c r="B90">
        <v>14.1</v>
      </c>
      <c r="C90">
        <v>21.69</v>
      </c>
      <c r="D90">
        <v>20.75</v>
      </c>
      <c r="E90">
        <v>11.15</v>
      </c>
      <c r="F90">
        <v>6.59</v>
      </c>
      <c r="G90">
        <v>7.91</v>
      </c>
      <c r="H90">
        <v>6.02</v>
      </c>
      <c r="I90">
        <v>7.01</v>
      </c>
      <c r="J90">
        <v>7.98</v>
      </c>
      <c r="K90">
        <v>5.01</v>
      </c>
    </row>
    <row r="91" spans="1:12">
      <c r="A91" t="s">
        <v>201</v>
      </c>
      <c r="B91">
        <v>29.33</v>
      </c>
      <c r="C91">
        <v>16.48</v>
      </c>
      <c r="D91">
        <v>15.89</v>
      </c>
      <c r="E91">
        <v>25.39</v>
      </c>
      <c r="F91">
        <v>34.840000000000003</v>
      </c>
      <c r="G91">
        <v>42.95</v>
      </c>
      <c r="H91">
        <v>37.770000000000003</v>
      </c>
      <c r="I91">
        <v>40.78</v>
      </c>
      <c r="J91">
        <v>30.82</v>
      </c>
      <c r="K91">
        <v>27.6</v>
      </c>
      <c r="L91">
        <v>36.49</v>
      </c>
    </row>
    <row r="92" spans="1:12">
      <c r="A92" t="s">
        <v>200</v>
      </c>
      <c r="B92">
        <v>76.81</v>
      </c>
      <c r="C92">
        <v>71.8</v>
      </c>
      <c r="D92">
        <v>71.599999999999994</v>
      </c>
      <c r="E92">
        <v>70.95</v>
      </c>
      <c r="F92">
        <v>79.14</v>
      </c>
      <c r="G92">
        <v>86.95</v>
      </c>
      <c r="H92">
        <v>82.19</v>
      </c>
      <c r="I92">
        <v>79.599999999999994</v>
      </c>
      <c r="J92">
        <v>73.739999999999995</v>
      </c>
      <c r="K92">
        <v>75.16</v>
      </c>
      <c r="L92">
        <v>78.91</v>
      </c>
    </row>
    <row r="93" spans="1:12">
      <c r="A93" t="s">
        <v>199</v>
      </c>
      <c r="B93">
        <v>23.19</v>
      </c>
      <c r="C93">
        <v>28.2</v>
      </c>
      <c r="D93">
        <v>28.4</v>
      </c>
      <c r="E93">
        <v>29.05</v>
      </c>
      <c r="F93">
        <v>20.86</v>
      </c>
      <c r="G93">
        <v>13.05</v>
      </c>
      <c r="H93">
        <v>17.809999999999999</v>
      </c>
      <c r="I93">
        <v>20.399999999999999</v>
      </c>
      <c r="J93">
        <v>26.26</v>
      </c>
      <c r="K93">
        <v>24.84</v>
      </c>
      <c r="L93">
        <v>21.09</v>
      </c>
    </row>
    <row r="94" spans="1:12">
      <c r="A94" t="s">
        <v>198</v>
      </c>
      <c r="B94">
        <v>100</v>
      </c>
      <c r="C94">
        <v>100</v>
      </c>
      <c r="D94">
        <v>100</v>
      </c>
      <c r="E94">
        <v>100</v>
      </c>
      <c r="F94">
        <v>100</v>
      </c>
      <c r="G94">
        <v>100</v>
      </c>
      <c r="H94">
        <v>100</v>
      </c>
      <c r="I94">
        <v>100</v>
      </c>
      <c r="J94">
        <v>100</v>
      </c>
      <c r="K94">
        <v>100</v>
      </c>
      <c r="L94">
        <v>100</v>
      </c>
    </row>
    <row r="96" spans="1:12">
      <c r="A96" t="s">
        <v>197</v>
      </c>
      <c r="B96" t="s">
        <v>190</v>
      </c>
      <c r="C96" t="s">
        <v>189</v>
      </c>
      <c r="D96" t="s">
        <v>188</v>
      </c>
      <c r="E96" t="s">
        <v>187</v>
      </c>
      <c r="F96" t="s">
        <v>186</v>
      </c>
      <c r="G96" t="s">
        <v>185</v>
      </c>
      <c r="H96" t="s">
        <v>184</v>
      </c>
      <c r="I96" t="s">
        <v>183</v>
      </c>
      <c r="J96" t="s">
        <v>182</v>
      </c>
      <c r="K96" t="s">
        <v>181</v>
      </c>
      <c r="L96" t="s">
        <v>196</v>
      </c>
    </row>
    <row r="97" spans="1:12">
      <c r="A97" t="s">
        <v>168</v>
      </c>
      <c r="B97">
        <v>0.99</v>
      </c>
      <c r="C97">
        <v>1.05</v>
      </c>
      <c r="D97">
        <v>0.97</v>
      </c>
      <c r="E97">
        <v>1</v>
      </c>
      <c r="F97">
        <v>0.88</v>
      </c>
      <c r="G97">
        <v>0.75</v>
      </c>
      <c r="H97">
        <v>0.72</v>
      </c>
      <c r="I97">
        <v>0.93</v>
      </c>
      <c r="J97">
        <v>0.87</v>
      </c>
      <c r="K97">
        <v>0.66</v>
      </c>
      <c r="L97">
        <v>0.64</v>
      </c>
    </row>
    <row r="98" spans="1:12">
      <c r="A98" t="s">
        <v>195</v>
      </c>
      <c r="B98">
        <v>0.85</v>
      </c>
      <c r="C98">
        <v>0.94</v>
      </c>
      <c r="D98">
        <v>0.76</v>
      </c>
      <c r="E98">
        <v>0.88</v>
      </c>
      <c r="F98">
        <v>0.76</v>
      </c>
      <c r="G98">
        <v>0.61</v>
      </c>
      <c r="H98">
        <v>0.6</v>
      </c>
      <c r="I98">
        <v>0.77</v>
      </c>
      <c r="J98">
        <v>0.73</v>
      </c>
      <c r="K98">
        <v>0.56000000000000005</v>
      </c>
      <c r="L98">
        <v>0.54</v>
      </c>
    </row>
    <row r="99" spans="1:12">
      <c r="A99" t="s">
        <v>194</v>
      </c>
      <c r="B99">
        <v>4.33</v>
      </c>
      <c r="C99">
        <v>3.56</v>
      </c>
      <c r="D99">
        <v>3.53</v>
      </c>
      <c r="E99">
        <v>3.45</v>
      </c>
      <c r="F99">
        <v>4.8</v>
      </c>
      <c r="G99">
        <v>7.68</v>
      </c>
      <c r="H99">
        <v>5.63</v>
      </c>
      <c r="I99">
        <v>4.91</v>
      </c>
      <c r="J99">
        <v>3.82</v>
      </c>
      <c r="K99">
        <v>4.04</v>
      </c>
      <c r="L99">
        <v>4.75</v>
      </c>
    </row>
    <row r="100" spans="1:12">
      <c r="A100" t="s">
        <v>193</v>
      </c>
      <c r="B100">
        <v>1</v>
      </c>
      <c r="C100">
        <v>0.77</v>
      </c>
      <c r="D100">
        <v>0.73</v>
      </c>
      <c r="E100">
        <v>0.72</v>
      </c>
      <c r="F100">
        <v>0.8</v>
      </c>
      <c r="G100">
        <v>1.35</v>
      </c>
      <c r="H100">
        <v>0.87</v>
      </c>
      <c r="I100">
        <v>0.82</v>
      </c>
      <c r="J100">
        <v>0.65</v>
      </c>
      <c r="K100">
        <v>0.53</v>
      </c>
      <c r="L100">
        <v>0.84</v>
      </c>
    </row>
    <row r="102" spans="1:12">
      <c r="A102" t="s">
        <v>192</v>
      </c>
    </row>
    <row r="103" spans="1:12">
      <c r="A103" t="s">
        <v>191</v>
      </c>
      <c r="B103" t="s">
        <v>190</v>
      </c>
      <c r="C103" t="s">
        <v>189</v>
      </c>
      <c r="D103" t="s">
        <v>188</v>
      </c>
      <c r="E103" t="s">
        <v>187</v>
      </c>
      <c r="F103" t="s">
        <v>186</v>
      </c>
      <c r="G103" t="s">
        <v>185</v>
      </c>
      <c r="H103" t="s">
        <v>184</v>
      </c>
      <c r="I103" t="s">
        <v>183</v>
      </c>
      <c r="J103" t="s">
        <v>182</v>
      </c>
      <c r="K103" t="s">
        <v>181</v>
      </c>
      <c r="L103" t="s">
        <v>180</v>
      </c>
    </row>
    <row r="104" spans="1:12">
      <c r="A104" t="s">
        <v>179</v>
      </c>
      <c r="B104">
        <v>49.53</v>
      </c>
      <c r="C104">
        <v>42.97</v>
      </c>
      <c r="D104">
        <v>43.43</v>
      </c>
      <c r="E104">
        <v>37.46</v>
      </c>
      <c r="F104">
        <v>33.9</v>
      </c>
      <c r="G104">
        <v>36.69</v>
      </c>
      <c r="H104">
        <v>36.49</v>
      </c>
      <c r="I104">
        <v>37.57</v>
      </c>
      <c r="J104">
        <v>37.43</v>
      </c>
      <c r="K104">
        <v>40.72</v>
      </c>
      <c r="L104">
        <v>61.57</v>
      </c>
    </row>
    <row r="105" spans="1:12">
      <c r="A105" t="s">
        <v>178</v>
      </c>
      <c r="B105">
        <v>17.95</v>
      </c>
      <c r="C105">
        <v>15.53</v>
      </c>
      <c r="D105">
        <v>14.1</v>
      </c>
      <c r="E105">
        <v>8.32</v>
      </c>
      <c r="F105">
        <v>8.5399999999999991</v>
      </c>
      <c r="G105">
        <v>9.1</v>
      </c>
      <c r="H105">
        <v>9.43</v>
      </c>
      <c r="I105">
        <v>10.58</v>
      </c>
      <c r="J105">
        <v>10.4</v>
      </c>
      <c r="K105">
        <v>11.26</v>
      </c>
      <c r="L105">
        <v>11.12</v>
      </c>
    </row>
    <row r="106" spans="1:12">
      <c r="A106" t="s">
        <v>177</v>
      </c>
      <c r="B106">
        <v>108.58</v>
      </c>
      <c r="C106">
        <v>94.86</v>
      </c>
      <c r="D106">
        <v>92.61</v>
      </c>
      <c r="E106">
        <v>46.35</v>
      </c>
      <c r="F106">
        <v>38.75</v>
      </c>
      <c r="G106">
        <v>40.54</v>
      </c>
      <c r="H106">
        <v>38.03</v>
      </c>
      <c r="I106">
        <v>40.340000000000003</v>
      </c>
      <c r="J106">
        <v>39.22</v>
      </c>
      <c r="K106">
        <v>44.12</v>
      </c>
      <c r="L106">
        <v>67.510000000000005</v>
      </c>
    </row>
    <row r="107" spans="1:12">
      <c r="A107" t="s">
        <v>176</v>
      </c>
      <c r="B107">
        <v>-41.09</v>
      </c>
      <c r="C107">
        <v>-36.36</v>
      </c>
      <c r="D107">
        <v>-35.08</v>
      </c>
      <c r="E107">
        <v>-0.56999999999999995</v>
      </c>
      <c r="F107">
        <v>3.68</v>
      </c>
      <c r="G107">
        <v>5.26</v>
      </c>
      <c r="H107">
        <v>7.89</v>
      </c>
      <c r="I107">
        <v>7.81</v>
      </c>
      <c r="J107">
        <v>8.61</v>
      </c>
      <c r="K107">
        <v>7.86</v>
      </c>
      <c r="L107">
        <v>5.19</v>
      </c>
    </row>
    <row r="108" spans="1:12">
      <c r="A108" t="s">
        <v>175</v>
      </c>
      <c r="B108">
        <v>7.37</v>
      </c>
      <c r="C108">
        <v>8.49</v>
      </c>
      <c r="D108">
        <v>8.4</v>
      </c>
      <c r="E108">
        <v>9.74</v>
      </c>
      <c r="F108">
        <v>10.77</v>
      </c>
      <c r="G108">
        <v>9.9499999999999993</v>
      </c>
      <c r="H108">
        <v>10</v>
      </c>
      <c r="I108">
        <v>9.7200000000000006</v>
      </c>
      <c r="J108">
        <v>9.75</v>
      </c>
      <c r="K108">
        <v>8.9600000000000009</v>
      </c>
      <c r="L108">
        <v>5.93</v>
      </c>
    </row>
    <row r="109" spans="1:12">
      <c r="A109" t="s">
        <v>174</v>
      </c>
      <c r="B109">
        <v>20.329999999999998</v>
      </c>
      <c r="C109">
        <v>23.5</v>
      </c>
      <c r="D109">
        <v>25.88</v>
      </c>
      <c r="E109">
        <v>43.86</v>
      </c>
      <c r="F109">
        <v>42.75</v>
      </c>
      <c r="G109">
        <v>40.08</v>
      </c>
      <c r="H109">
        <v>38.700000000000003</v>
      </c>
      <c r="I109">
        <v>34.51</v>
      </c>
      <c r="J109">
        <v>35.11</v>
      </c>
      <c r="K109">
        <v>32.409999999999997</v>
      </c>
      <c r="L109">
        <v>32.82</v>
      </c>
    </row>
    <row r="110" spans="1:12">
      <c r="A110" t="s">
        <v>173</v>
      </c>
      <c r="B110">
        <v>1.8</v>
      </c>
      <c r="C110">
        <v>3.52</v>
      </c>
      <c r="D110">
        <v>3.45</v>
      </c>
      <c r="E110">
        <v>2.0499999999999998</v>
      </c>
      <c r="F110">
        <v>1.99</v>
      </c>
      <c r="G110">
        <v>1.87</v>
      </c>
      <c r="H110">
        <v>1.84</v>
      </c>
      <c r="I110">
        <v>1.72</v>
      </c>
      <c r="J110">
        <v>1.85</v>
      </c>
      <c r="K110">
        <v>1.75</v>
      </c>
      <c r="L110">
        <v>1.6</v>
      </c>
    </row>
    <row r="111" spans="1:12">
      <c r="A111" t="s">
        <v>172</v>
      </c>
      <c r="B111">
        <v>0.91</v>
      </c>
      <c r="C111">
        <v>0.98</v>
      </c>
      <c r="D111">
        <v>1</v>
      </c>
      <c r="E111">
        <v>1.07</v>
      </c>
      <c r="F111">
        <v>1.04</v>
      </c>
      <c r="G111">
        <v>1.01</v>
      </c>
      <c r="H111">
        <v>1.02</v>
      </c>
      <c r="I111">
        <v>0.94</v>
      </c>
      <c r="J111">
        <v>1</v>
      </c>
      <c r="K111">
        <v>0.96</v>
      </c>
      <c r="L111">
        <v>0.88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1"/>
  <sheetViews>
    <sheetView workbookViewId="0"/>
  </sheetViews>
  <sheetFormatPr defaultRowHeight="14.5"/>
  <sheetData>
    <row r="1" spans="1:12">
      <c r="A1" t="s">
        <v>416</v>
      </c>
    </row>
    <row r="2" spans="1:12">
      <c r="A2" t="s">
        <v>271</v>
      </c>
    </row>
    <row r="3" spans="1:12">
      <c r="B3" t="s">
        <v>190</v>
      </c>
      <c r="C3" t="s">
        <v>189</v>
      </c>
      <c r="D3" t="s">
        <v>188</v>
      </c>
      <c r="E3" t="s">
        <v>187</v>
      </c>
      <c r="F3" t="s">
        <v>186</v>
      </c>
      <c r="G3" t="s">
        <v>185</v>
      </c>
      <c r="H3" t="s">
        <v>184</v>
      </c>
      <c r="I3" t="s">
        <v>183</v>
      </c>
      <c r="J3" t="s">
        <v>182</v>
      </c>
      <c r="K3" t="s">
        <v>181</v>
      </c>
      <c r="L3" t="s">
        <v>180</v>
      </c>
    </row>
    <row r="4" spans="1:12">
      <c r="A4" t="s">
        <v>270</v>
      </c>
      <c r="B4" s="67">
        <v>2614</v>
      </c>
      <c r="C4" s="67">
        <v>2765</v>
      </c>
      <c r="D4" s="67">
        <v>3655</v>
      </c>
      <c r="E4" s="67">
        <v>3534</v>
      </c>
      <c r="F4" s="67">
        <v>3298</v>
      </c>
      <c r="G4" s="67">
        <v>3237</v>
      </c>
      <c r="H4" s="67">
        <v>3096</v>
      </c>
      <c r="I4" s="67">
        <v>3121</v>
      </c>
      <c r="J4" s="67">
        <v>3204</v>
      </c>
      <c r="K4" s="67">
        <v>3222</v>
      </c>
      <c r="L4" s="67">
        <v>3101</v>
      </c>
    </row>
    <row r="5" spans="1:12">
      <c r="A5" t="s">
        <v>269</v>
      </c>
      <c r="B5">
        <v>48.7</v>
      </c>
      <c r="C5">
        <v>61.4</v>
      </c>
      <c r="D5">
        <v>55.9</v>
      </c>
      <c r="E5">
        <v>11.2</v>
      </c>
      <c r="F5">
        <v>11.9</v>
      </c>
      <c r="G5">
        <v>11.2</v>
      </c>
      <c r="H5">
        <v>16</v>
      </c>
      <c r="I5">
        <v>17.600000000000001</v>
      </c>
      <c r="J5">
        <v>21.5</v>
      </c>
      <c r="K5">
        <v>23.2</v>
      </c>
      <c r="L5">
        <v>25.2</v>
      </c>
    </row>
    <row r="6" spans="1:12">
      <c r="A6" t="s">
        <v>268</v>
      </c>
      <c r="B6">
        <v>212</v>
      </c>
      <c r="C6">
        <v>211</v>
      </c>
      <c r="D6">
        <v>47</v>
      </c>
      <c r="E6">
        <v>166</v>
      </c>
      <c r="F6">
        <v>153</v>
      </c>
      <c r="G6">
        <v>100</v>
      </c>
      <c r="H6">
        <v>235</v>
      </c>
      <c r="I6">
        <v>293</v>
      </c>
      <c r="J6">
        <v>388</v>
      </c>
      <c r="K6">
        <v>474</v>
      </c>
      <c r="L6">
        <v>522</v>
      </c>
    </row>
    <row r="7" spans="1:12">
      <c r="A7" t="s">
        <v>267</v>
      </c>
      <c r="B7">
        <v>8.1</v>
      </c>
      <c r="C7">
        <v>7.6</v>
      </c>
      <c r="D7">
        <v>1.3</v>
      </c>
      <c r="E7">
        <v>4.7</v>
      </c>
      <c r="F7">
        <v>4.5999999999999996</v>
      </c>
      <c r="G7">
        <v>3.1</v>
      </c>
      <c r="H7">
        <v>7.6</v>
      </c>
      <c r="I7">
        <v>9.4</v>
      </c>
      <c r="J7">
        <v>12.1</v>
      </c>
      <c r="K7">
        <v>14.7</v>
      </c>
      <c r="L7">
        <v>16.8</v>
      </c>
    </row>
    <row r="8" spans="1:12">
      <c r="A8" t="s">
        <v>266</v>
      </c>
      <c r="B8">
        <v>84</v>
      </c>
      <c r="C8">
        <v>96</v>
      </c>
      <c r="D8">
        <v>-27</v>
      </c>
      <c r="E8">
        <v>51</v>
      </c>
      <c r="F8">
        <v>59</v>
      </c>
      <c r="G8">
        <v>-24</v>
      </c>
      <c r="H8">
        <v>118</v>
      </c>
      <c r="I8">
        <v>-162</v>
      </c>
      <c r="J8">
        <v>429</v>
      </c>
      <c r="K8">
        <v>280</v>
      </c>
      <c r="L8">
        <v>326</v>
      </c>
    </row>
    <row r="9" spans="1:12">
      <c r="A9" t="s">
        <v>265</v>
      </c>
      <c r="B9">
        <v>1.47</v>
      </c>
      <c r="C9">
        <v>1.7</v>
      </c>
      <c r="D9">
        <v>-0.52</v>
      </c>
      <c r="E9">
        <v>0.99</v>
      </c>
      <c r="F9">
        <v>1.1200000000000001</v>
      </c>
      <c r="G9">
        <v>-0.47</v>
      </c>
      <c r="H9">
        <v>2.27</v>
      </c>
      <c r="I9">
        <v>-3.12</v>
      </c>
      <c r="J9">
        <v>8.08</v>
      </c>
      <c r="K9">
        <v>5.3</v>
      </c>
      <c r="L9">
        <v>6.24</v>
      </c>
    </row>
    <row r="10" spans="1:12">
      <c r="A10" t="s">
        <v>264</v>
      </c>
      <c r="B10">
        <v>0.16</v>
      </c>
      <c r="C10">
        <v>0.16</v>
      </c>
      <c r="D10">
        <v>0.16</v>
      </c>
      <c r="E10">
        <v>0.16</v>
      </c>
      <c r="F10">
        <v>0.16</v>
      </c>
      <c r="G10">
        <v>0.16</v>
      </c>
      <c r="H10">
        <v>0.16</v>
      </c>
      <c r="I10">
        <v>0.19</v>
      </c>
      <c r="J10">
        <v>0.32</v>
      </c>
      <c r="K10">
        <v>0.4</v>
      </c>
      <c r="L10">
        <v>0.44</v>
      </c>
    </row>
    <row r="11" spans="1:12">
      <c r="A11" t="s">
        <v>263</v>
      </c>
      <c r="B11">
        <v>10.9</v>
      </c>
      <c r="C11">
        <v>9.4</v>
      </c>
      <c r="D11">
        <v>33.299999999999997</v>
      </c>
      <c r="E11">
        <v>16.2</v>
      </c>
      <c r="F11">
        <v>13</v>
      </c>
      <c r="G11">
        <v>69.5</v>
      </c>
      <c r="H11">
        <v>16.8</v>
      </c>
      <c r="I11">
        <v>6.3</v>
      </c>
      <c r="K11">
        <v>4</v>
      </c>
      <c r="L11">
        <v>7</v>
      </c>
    </row>
    <row r="12" spans="1:12">
      <c r="A12" t="s">
        <v>262</v>
      </c>
      <c r="B12">
        <v>57</v>
      </c>
      <c r="C12">
        <v>57</v>
      </c>
      <c r="D12">
        <v>52</v>
      </c>
      <c r="E12">
        <v>52</v>
      </c>
      <c r="F12">
        <v>52</v>
      </c>
      <c r="G12">
        <v>51</v>
      </c>
      <c r="H12">
        <v>52</v>
      </c>
      <c r="I12">
        <v>52</v>
      </c>
      <c r="J12">
        <v>53</v>
      </c>
      <c r="K12">
        <v>53</v>
      </c>
      <c r="L12">
        <v>52</v>
      </c>
    </row>
    <row r="13" spans="1:12">
      <c r="A13" t="s">
        <v>261</v>
      </c>
      <c r="B13">
        <v>24.32</v>
      </c>
      <c r="C13">
        <v>26.36</v>
      </c>
      <c r="D13">
        <v>26.85</v>
      </c>
      <c r="E13">
        <v>26.97</v>
      </c>
      <c r="F13">
        <v>27.86</v>
      </c>
      <c r="G13">
        <v>27.92</v>
      </c>
      <c r="H13">
        <v>28.66</v>
      </c>
      <c r="I13">
        <v>31.37</v>
      </c>
      <c r="J13">
        <v>28.51</v>
      </c>
      <c r="K13">
        <v>37.54</v>
      </c>
      <c r="L13">
        <v>40.299999999999997</v>
      </c>
    </row>
    <row r="14" spans="1:12">
      <c r="A14" t="s">
        <v>260</v>
      </c>
      <c r="B14">
        <v>390</v>
      </c>
      <c r="C14">
        <v>347</v>
      </c>
      <c r="D14">
        <v>162</v>
      </c>
      <c r="E14">
        <v>289</v>
      </c>
      <c r="F14">
        <v>290</v>
      </c>
      <c r="G14">
        <v>286</v>
      </c>
      <c r="H14">
        <v>420</v>
      </c>
      <c r="I14">
        <v>507</v>
      </c>
      <c r="J14">
        <v>684</v>
      </c>
      <c r="K14">
        <v>803</v>
      </c>
      <c r="L14">
        <v>814</v>
      </c>
    </row>
    <row r="15" spans="1:12">
      <c r="A15" t="s">
        <v>259</v>
      </c>
      <c r="B15">
        <v>-447</v>
      </c>
      <c r="C15">
        <v>-151</v>
      </c>
      <c r="D15">
        <v>-186</v>
      </c>
      <c r="E15">
        <v>-65</v>
      </c>
      <c r="F15">
        <v>-152</v>
      </c>
      <c r="G15">
        <v>-675</v>
      </c>
      <c r="H15">
        <v>-721</v>
      </c>
      <c r="I15" s="67">
        <v>-1154</v>
      </c>
      <c r="J15">
        <v>-735</v>
      </c>
      <c r="K15" s="67">
        <v>-1139</v>
      </c>
      <c r="L15">
        <v>-956</v>
      </c>
    </row>
    <row r="16" spans="1:12">
      <c r="A16" t="s">
        <v>258</v>
      </c>
      <c r="B16">
        <v>-58</v>
      </c>
      <c r="C16">
        <v>196</v>
      </c>
      <c r="D16">
        <v>-24</v>
      </c>
      <c r="E16">
        <v>224</v>
      </c>
      <c r="F16">
        <v>138</v>
      </c>
      <c r="G16">
        <v>-389</v>
      </c>
      <c r="H16">
        <v>-301</v>
      </c>
      <c r="I16">
        <v>-647</v>
      </c>
      <c r="J16">
        <v>-51</v>
      </c>
      <c r="K16">
        <v>-336</v>
      </c>
      <c r="L16">
        <v>-142</v>
      </c>
    </row>
    <row r="17" spans="1:12">
      <c r="A17" t="s">
        <v>257</v>
      </c>
      <c r="B17">
        <v>-1.01</v>
      </c>
      <c r="C17">
        <v>3.46</v>
      </c>
      <c r="D17">
        <v>1.98</v>
      </c>
      <c r="E17">
        <v>4.33</v>
      </c>
      <c r="F17">
        <v>2.95</v>
      </c>
      <c r="G17">
        <v>-5.96</v>
      </c>
      <c r="H17">
        <v>-8.1999999999999993</v>
      </c>
      <c r="I17">
        <v>-3.68</v>
      </c>
      <c r="J17">
        <v>-9.6199999999999992</v>
      </c>
      <c r="K17">
        <v>-5.21</v>
      </c>
    </row>
    <row r="18" spans="1:12">
      <c r="A18" t="s">
        <v>256</v>
      </c>
      <c r="B18">
        <v>804</v>
      </c>
      <c r="C18">
        <v>807</v>
      </c>
      <c r="D18">
        <v>656</v>
      </c>
      <c r="E18">
        <v>843</v>
      </c>
      <c r="F18">
        <v>844</v>
      </c>
      <c r="G18">
        <v>607</v>
      </c>
      <c r="H18">
        <v>266</v>
      </c>
      <c r="I18">
        <v>300</v>
      </c>
      <c r="J18">
        <v>174</v>
      </c>
      <c r="K18">
        <v>96</v>
      </c>
    </row>
    <row r="20" spans="1:12">
      <c r="A20" t="s">
        <v>255</v>
      </c>
    </row>
    <row r="21" spans="1:12">
      <c r="A21" t="s">
        <v>254</v>
      </c>
      <c r="B21" t="s">
        <v>190</v>
      </c>
      <c r="C21" t="s">
        <v>189</v>
      </c>
      <c r="D21" t="s">
        <v>188</v>
      </c>
      <c r="E21" t="s">
        <v>187</v>
      </c>
      <c r="F21" t="s">
        <v>186</v>
      </c>
      <c r="G21" t="s">
        <v>185</v>
      </c>
      <c r="H21" t="s">
        <v>184</v>
      </c>
      <c r="I21" t="s">
        <v>183</v>
      </c>
      <c r="J21" t="s">
        <v>182</v>
      </c>
      <c r="K21" t="s">
        <v>181</v>
      </c>
      <c r="L21" t="s">
        <v>180</v>
      </c>
    </row>
    <row r="22" spans="1:12">
      <c r="A22" t="s">
        <v>253</v>
      </c>
      <c r="B22">
        <v>100</v>
      </c>
      <c r="C22">
        <v>100</v>
      </c>
      <c r="D22">
        <v>100</v>
      </c>
      <c r="E22">
        <v>100</v>
      </c>
      <c r="F22">
        <v>100</v>
      </c>
      <c r="G22">
        <v>100</v>
      </c>
      <c r="H22">
        <v>100</v>
      </c>
      <c r="I22">
        <v>100</v>
      </c>
      <c r="J22">
        <v>100</v>
      </c>
      <c r="K22">
        <v>100</v>
      </c>
      <c r="L22">
        <v>100</v>
      </c>
    </row>
    <row r="23" spans="1:12">
      <c r="A23" t="s">
        <v>252</v>
      </c>
      <c r="B23">
        <v>51.26</v>
      </c>
      <c r="C23">
        <v>38.61</v>
      </c>
      <c r="D23">
        <v>44.11</v>
      </c>
      <c r="E23">
        <v>88.8</v>
      </c>
      <c r="F23">
        <v>88.1</v>
      </c>
      <c r="G23">
        <v>88.78</v>
      </c>
      <c r="H23">
        <v>84.04</v>
      </c>
      <c r="I23">
        <v>82.43</v>
      </c>
      <c r="J23">
        <v>78.540000000000006</v>
      </c>
      <c r="K23">
        <v>76.81</v>
      </c>
      <c r="L23">
        <v>74.78</v>
      </c>
    </row>
    <row r="24" spans="1:12">
      <c r="A24" t="s">
        <v>251</v>
      </c>
      <c r="B24">
        <v>48.74</v>
      </c>
      <c r="C24">
        <v>61.39</v>
      </c>
      <c r="D24">
        <v>55.89</v>
      </c>
      <c r="E24">
        <v>11.2</v>
      </c>
      <c r="F24">
        <v>11.9</v>
      </c>
      <c r="G24">
        <v>11.22</v>
      </c>
      <c r="H24">
        <v>15.96</v>
      </c>
      <c r="I24">
        <v>17.57</v>
      </c>
      <c r="J24">
        <v>21.46</v>
      </c>
      <c r="K24">
        <v>23.19</v>
      </c>
      <c r="L24">
        <v>25.22</v>
      </c>
    </row>
    <row r="25" spans="1:12">
      <c r="A25" t="s">
        <v>250</v>
      </c>
      <c r="B25">
        <v>26.72</v>
      </c>
      <c r="C25">
        <v>45.22</v>
      </c>
      <c r="D25">
        <v>41.08</v>
      </c>
    </row>
    <row r="26" spans="1:12">
      <c r="A26" t="s">
        <v>249</v>
      </c>
    </row>
    <row r="27" spans="1:12">
      <c r="A27" t="s">
        <v>248</v>
      </c>
      <c r="B27">
        <v>13.91</v>
      </c>
      <c r="C27">
        <v>8.5500000000000007</v>
      </c>
      <c r="D27">
        <v>13.53</v>
      </c>
      <c r="E27">
        <v>6.5</v>
      </c>
      <c r="F27">
        <v>7.25</v>
      </c>
      <c r="G27">
        <v>8.15</v>
      </c>
      <c r="H27">
        <v>8.39</v>
      </c>
      <c r="I27">
        <v>8.19</v>
      </c>
      <c r="J27">
        <v>9.34</v>
      </c>
      <c r="K27">
        <v>8.4700000000000006</v>
      </c>
      <c r="L27">
        <v>8.39</v>
      </c>
    </row>
    <row r="28" spans="1:12">
      <c r="A28" t="s">
        <v>247</v>
      </c>
      <c r="B28">
        <v>8.1199999999999992</v>
      </c>
      <c r="C28">
        <v>7.62</v>
      </c>
      <c r="D28">
        <v>1.28</v>
      </c>
      <c r="E28">
        <v>4.7</v>
      </c>
      <c r="F28">
        <v>4.6399999999999997</v>
      </c>
      <c r="G28">
        <v>3.08</v>
      </c>
      <c r="H28">
        <v>7.58</v>
      </c>
      <c r="I28">
        <v>9.39</v>
      </c>
      <c r="J28">
        <v>12.12</v>
      </c>
      <c r="K28">
        <v>14.72</v>
      </c>
      <c r="L28">
        <v>16.829999999999998</v>
      </c>
    </row>
    <row r="29" spans="1:12">
      <c r="A29" t="s">
        <v>246</v>
      </c>
      <c r="B29">
        <v>-3.08</v>
      </c>
      <c r="C29">
        <v>-2.34</v>
      </c>
      <c r="D29">
        <v>-2.66</v>
      </c>
      <c r="E29">
        <v>-2.27</v>
      </c>
      <c r="F29">
        <v>-1.66</v>
      </c>
      <c r="G29">
        <v>-3.58</v>
      </c>
      <c r="H29">
        <v>-1.3</v>
      </c>
      <c r="I29">
        <v>-17.36</v>
      </c>
      <c r="J29">
        <v>-3.12</v>
      </c>
      <c r="K29">
        <v>-3.35</v>
      </c>
      <c r="L29">
        <v>-2.94</v>
      </c>
    </row>
    <row r="30" spans="1:12">
      <c r="A30" t="s">
        <v>245</v>
      </c>
      <c r="B30">
        <v>5.04</v>
      </c>
      <c r="C30">
        <v>5.28</v>
      </c>
      <c r="D30">
        <v>-1.37</v>
      </c>
      <c r="E30">
        <v>2.4300000000000002</v>
      </c>
      <c r="F30">
        <v>2.99</v>
      </c>
      <c r="G30">
        <v>-0.5</v>
      </c>
      <c r="H30">
        <v>6.28</v>
      </c>
      <c r="I30">
        <v>-7.97</v>
      </c>
      <c r="J30">
        <v>8.99</v>
      </c>
      <c r="K30">
        <v>11.37</v>
      </c>
      <c r="L30">
        <v>13.89</v>
      </c>
    </row>
    <row r="32" spans="1:12">
      <c r="A32" t="s">
        <v>244</v>
      </c>
      <c r="B32" t="s">
        <v>190</v>
      </c>
      <c r="C32" t="s">
        <v>189</v>
      </c>
      <c r="D32" t="s">
        <v>188</v>
      </c>
      <c r="E32" t="s">
        <v>187</v>
      </c>
      <c r="F32" t="s">
        <v>186</v>
      </c>
      <c r="G32" t="s">
        <v>185</v>
      </c>
      <c r="H32" t="s">
        <v>184</v>
      </c>
      <c r="I32" t="s">
        <v>183</v>
      </c>
      <c r="J32" t="s">
        <v>182</v>
      </c>
      <c r="K32" t="s">
        <v>181</v>
      </c>
      <c r="L32" t="s">
        <v>180</v>
      </c>
    </row>
    <row r="33" spans="1:12">
      <c r="A33" t="s">
        <v>243</v>
      </c>
      <c r="B33">
        <v>36.49</v>
      </c>
      <c r="C33">
        <v>33.96</v>
      </c>
      <c r="E33">
        <v>40.44</v>
      </c>
      <c r="F33">
        <v>40.17</v>
      </c>
      <c r="H33">
        <v>39.369999999999997</v>
      </c>
      <c r="K33">
        <v>23.46</v>
      </c>
      <c r="L33">
        <v>24.2</v>
      </c>
    </row>
    <row r="34" spans="1:12">
      <c r="A34" t="s">
        <v>242</v>
      </c>
      <c r="B34">
        <v>3.2</v>
      </c>
      <c r="C34">
        <v>3.48</v>
      </c>
      <c r="D34">
        <v>-0.75</v>
      </c>
      <c r="E34">
        <v>1.45</v>
      </c>
      <c r="F34">
        <v>1.79</v>
      </c>
      <c r="G34">
        <v>-0.75</v>
      </c>
      <c r="H34">
        <v>3.81</v>
      </c>
      <c r="I34">
        <v>-5.18</v>
      </c>
      <c r="J34">
        <v>13.39</v>
      </c>
      <c r="K34">
        <v>8.6999999999999993</v>
      </c>
      <c r="L34">
        <v>10.53</v>
      </c>
    </row>
    <row r="35" spans="1:12">
      <c r="A35" t="s">
        <v>241</v>
      </c>
      <c r="B35">
        <v>0.63</v>
      </c>
      <c r="C35">
        <v>0.63</v>
      </c>
      <c r="D35">
        <v>0.84</v>
      </c>
      <c r="E35">
        <v>0.83</v>
      </c>
      <c r="F35">
        <v>0.78</v>
      </c>
      <c r="G35">
        <v>0.75</v>
      </c>
      <c r="H35">
        <v>0.67</v>
      </c>
      <c r="I35">
        <v>0.63</v>
      </c>
      <c r="J35">
        <v>0.6</v>
      </c>
      <c r="K35">
        <v>0.55000000000000004</v>
      </c>
      <c r="L35">
        <v>0.5</v>
      </c>
    </row>
    <row r="36" spans="1:12">
      <c r="A36" t="s">
        <v>240</v>
      </c>
      <c r="B36">
        <v>2.0099999999999998</v>
      </c>
      <c r="C36">
        <v>2.2000000000000002</v>
      </c>
      <c r="D36">
        <v>-0.63</v>
      </c>
      <c r="E36">
        <v>1.2</v>
      </c>
      <c r="F36">
        <v>1.39</v>
      </c>
      <c r="G36">
        <v>-0.56000000000000005</v>
      </c>
      <c r="H36">
        <v>2.56</v>
      </c>
      <c r="I36">
        <v>-3.25</v>
      </c>
      <c r="J36">
        <v>8.1</v>
      </c>
      <c r="K36">
        <v>4.76</v>
      </c>
      <c r="L36">
        <v>5.23</v>
      </c>
    </row>
    <row r="37" spans="1:12">
      <c r="A37" t="s">
        <v>239</v>
      </c>
      <c r="B37">
        <v>3.19</v>
      </c>
      <c r="C37">
        <v>3.13</v>
      </c>
      <c r="D37">
        <v>3.21</v>
      </c>
      <c r="E37">
        <v>3.07</v>
      </c>
      <c r="F37">
        <v>2.95</v>
      </c>
      <c r="G37">
        <v>3.15</v>
      </c>
      <c r="H37">
        <v>3.19</v>
      </c>
      <c r="I37">
        <v>3.8</v>
      </c>
      <c r="J37">
        <v>3.11</v>
      </c>
      <c r="K37">
        <v>3.21</v>
      </c>
      <c r="L37">
        <v>3.21</v>
      </c>
    </row>
    <row r="38" spans="1:12">
      <c r="A38" t="s">
        <v>238</v>
      </c>
      <c r="B38">
        <v>6.37</v>
      </c>
      <c r="C38">
        <v>6.95</v>
      </c>
      <c r="D38">
        <v>-1.98</v>
      </c>
      <c r="E38">
        <v>3.76</v>
      </c>
      <c r="F38">
        <v>4.18</v>
      </c>
      <c r="G38">
        <v>-1.7</v>
      </c>
      <c r="H38">
        <v>8.11</v>
      </c>
      <c r="I38">
        <v>-11.31</v>
      </c>
      <c r="J38">
        <v>27.62</v>
      </c>
      <c r="K38">
        <v>15.08</v>
      </c>
      <c r="L38">
        <v>16.68</v>
      </c>
    </row>
    <row r="39" spans="1:12">
      <c r="A39" t="s">
        <v>237</v>
      </c>
      <c r="B39">
        <v>4.0999999999999996</v>
      </c>
      <c r="C39">
        <v>4.34</v>
      </c>
      <c r="D39">
        <v>0.6</v>
      </c>
      <c r="E39">
        <v>3.12</v>
      </c>
      <c r="F39">
        <v>3.41</v>
      </c>
      <c r="G39">
        <v>0.53</v>
      </c>
      <c r="H39">
        <v>4.93</v>
      </c>
      <c r="I39">
        <v>-3.05</v>
      </c>
      <c r="J39">
        <v>11.73</v>
      </c>
      <c r="K39">
        <v>7.66</v>
      </c>
      <c r="L39">
        <v>8.07</v>
      </c>
    </row>
    <row r="40" spans="1:12">
      <c r="A40" t="s">
        <v>236</v>
      </c>
      <c r="B40">
        <v>2.5299999999999998</v>
      </c>
      <c r="C40">
        <v>2.69</v>
      </c>
      <c r="D40">
        <v>0.38</v>
      </c>
      <c r="E40">
        <v>2.11</v>
      </c>
      <c r="F40">
        <v>2.44</v>
      </c>
      <c r="G40">
        <v>0.75</v>
      </c>
      <c r="H40">
        <v>3.56</v>
      </c>
      <c r="I40">
        <v>-2.1800000000000002</v>
      </c>
      <c r="J40">
        <v>3.75</v>
      </c>
      <c r="K40">
        <v>4.04</v>
      </c>
      <c r="L40">
        <v>4.3</v>
      </c>
    </row>
    <row r="42" spans="1:12">
      <c r="A42" t="s">
        <v>235</v>
      </c>
    </row>
    <row r="43" spans="1:12">
      <c r="B43" t="s">
        <v>190</v>
      </c>
      <c r="C43" t="s">
        <v>189</v>
      </c>
      <c r="D43" t="s">
        <v>188</v>
      </c>
      <c r="E43" t="s">
        <v>187</v>
      </c>
      <c r="F43" t="s">
        <v>186</v>
      </c>
      <c r="G43" t="s">
        <v>185</v>
      </c>
      <c r="H43" t="s">
        <v>184</v>
      </c>
      <c r="I43" t="s">
        <v>183</v>
      </c>
      <c r="J43" t="s">
        <v>182</v>
      </c>
      <c r="K43" t="s">
        <v>181</v>
      </c>
      <c r="L43" t="s">
        <v>196</v>
      </c>
    </row>
    <row r="44" spans="1:12">
      <c r="A44" t="s">
        <v>234</v>
      </c>
    </row>
    <row r="45" spans="1:12">
      <c r="A45" t="s">
        <v>230</v>
      </c>
      <c r="B45">
        <v>-25.25</v>
      </c>
      <c r="C45">
        <v>5.8</v>
      </c>
      <c r="D45">
        <v>32.18</v>
      </c>
      <c r="E45">
        <v>-3.3</v>
      </c>
      <c r="F45">
        <v>-6.7</v>
      </c>
      <c r="G45">
        <v>-1.83</v>
      </c>
      <c r="H45">
        <v>-4.38</v>
      </c>
      <c r="I45">
        <v>0.83</v>
      </c>
      <c r="J45">
        <v>2.66</v>
      </c>
      <c r="K45">
        <v>0.54</v>
      </c>
      <c r="L45">
        <v>-7.59</v>
      </c>
    </row>
    <row r="46" spans="1:12">
      <c r="A46" t="s">
        <v>229</v>
      </c>
      <c r="B46">
        <v>-5.68</v>
      </c>
      <c r="C46">
        <v>-6.42</v>
      </c>
      <c r="D46">
        <v>1.49</v>
      </c>
      <c r="E46">
        <v>10.58</v>
      </c>
      <c r="F46">
        <v>6.05</v>
      </c>
      <c r="G46">
        <v>-3.96</v>
      </c>
      <c r="H46">
        <v>-4.32</v>
      </c>
      <c r="I46">
        <v>-1.82</v>
      </c>
      <c r="J46">
        <v>-0.34</v>
      </c>
      <c r="K46">
        <v>1.34</v>
      </c>
    </row>
    <row r="47" spans="1:12">
      <c r="A47" t="s">
        <v>228</v>
      </c>
      <c r="B47">
        <v>17.72</v>
      </c>
      <c r="C47">
        <v>7.08</v>
      </c>
      <c r="D47">
        <v>3.25</v>
      </c>
      <c r="E47">
        <v>0.93</v>
      </c>
      <c r="F47">
        <v>-1.1599999999999999</v>
      </c>
      <c r="G47">
        <v>4.37</v>
      </c>
      <c r="H47">
        <v>2.2799999999999998</v>
      </c>
      <c r="I47">
        <v>-3.11</v>
      </c>
      <c r="J47">
        <v>-1.94</v>
      </c>
      <c r="K47">
        <v>-0.47</v>
      </c>
    </row>
    <row r="48" spans="1:12">
      <c r="A48" t="s">
        <v>227</v>
      </c>
      <c r="B48">
        <v>19.100000000000001</v>
      </c>
      <c r="C48">
        <v>18.420000000000002</v>
      </c>
      <c r="D48">
        <v>19.77</v>
      </c>
      <c r="E48">
        <v>16.39</v>
      </c>
      <c r="F48">
        <v>14.02</v>
      </c>
      <c r="G48">
        <v>10.85</v>
      </c>
      <c r="H48">
        <v>4.6500000000000004</v>
      </c>
      <c r="I48">
        <v>0.02</v>
      </c>
      <c r="J48">
        <v>-0.52</v>
      </c>
      <c r="K48">
        <v>-0.81</v>
      </c>
    </row>
    <row r="49" spans="1:12">
      <c r="A49" t="s">
        <v>233</v>
      </c>
    </row>
    <row r="50" spans="1:12">
      <c r="A50" t="s">
        <v>230</v>
      </c>
      <c r="B50">
        <v>-16.86</v>
      </c>
      <c r="C50">
        <v>-0.73</v>
      </c>
      <c r="D50">
        <v>-77.75</v>
      </c>
      <c r="E50">
        <v>254.11</v>
      </c>
      <c r="F50">
        <v>-7.76</v>
      </c>
      <c r="G50">
        <v>-34.93</v>
      </c>
      <c r="H50">
        <v>135.4</v>
      </c>
      <c r="I50">
        <v>24.92</v>
      </c>
      <c r="J50">
        <v>32.51</v>
      </c>
      <c r="K50">
        <v>22.17</v>
      </c>
      <c r="L50">
        <v>13.75</v>
      </c>
    </row>
    <row r="51" spans="1:12">
      <c r="A51" t="s">
        <v>229</v>
      </c>
      <c r="B51">
        <v>-14.47</v>
      </c>
      <c r="C51">
        <v>-15.13</v>
      </c>
      <c r="D51">
        <v>-43.16</v>
      </c>
      <c r="E51">
        <v>-7.86</v>
      </c>
      <c r="F51">
        <v>-10.09</v>
      </c>
      <c r="G51">
        <v>28.57</v>
      </c>
      <c r="H51">
        <v>12.21</v>
      </c>
      <c r="I51">
        <v>24.15</v>
      </c>
      <c r="J51">
        <v>57.36</v>
      </c>
      <c r="K51">
        <v>26.46</v>
      </c>
    </row>
    <row r="52" spans="1:12">
      <c r="A52" t="s">
        <v>228</v>
      </c>
      <c r="B52">
        <v>7.95</v>
      </c>
      <c r="C52">
        <v>-0.9</v>
      </c>
      <c r="D52">
        <v>-32.69</v>
      </c>
      <c r="E52">
        <v>-13.59</v>
      </c>
      <c r="F52">
        <v>-9.7200000000000006</v>
      </c>
      <c r="G52">
        <v>-14.03</v>
      </c>
      <c r="H52">
        <v>2.17</v>
      </c>
      <c r="I52">
        <v>44.27</v>
      </c>
      <c r="J52">
        <v>18.52</v>
      </c>
      <c r="K52">
        <v>25.37</v>
      </c>
    </row>
    <row r="53" spans="1:12">
      <c r="A53" t="s">
        <v>227</v>
      </c>
      <c r="B53">
        <v>9.61</v>
      </c>
      <c r="C53">
        <v>10.58</v>
      </c>
      <c r="D53">
        <v>-2</v>
      </c>
      <c r="E53">
        <v>3.34</v>
      </c>
      <c r="F53">
        <v>3.51</v>
      </c>
      <c r="G53">
        <v>-3.67</v>
      </c>
      <c r="H53">
        <v>0.62</v>
      </c>
      <c r="I53">
        <v>-1.45</v>
      </c>
      <c r="J53">
        <v>1.2</v>
      </c>
      <c r="K53">
        <v>6.39</v>
      </c>
    </row>
    <row r="54" spans="1:12">
      <c r="A54" t="s">
        <v>232</v>
      </c>
    </row>
    <row r="55" spans="1:12">
      <c r="A55" t="s">
        <v>230</v>
      </c>
      <c r="B55">
        <v>-25.92</v>
      </c>
      <c r="C55">
        <v>15.17</v>
      </c>
      <c r="F55">
        <v>15.25</v>
      </c>
      <c r="K55">
        <v>-34.630000000000003</v>
      </c>
    </row>
    <row r="56" spans="1:12">
      <c r="A56" t="s">
        <v>229</v>
      </c>
      <c r="B56">
        <v>-16.899999999999999</v>
      </c>
      <c r="C56">
        <v>-15.41</v>
      </c>
      <c r="E56">
        <v>-15.12</v>
      </c>
      <c r="F56">
        <v>-15.1</v>
      </c>
      <c r="H56">
        <v>32.06</v>
      </c>
      <c r="K56">
        <v>33.51</v>
      </c>
    </row>
    <row r="57" spans="1:12">
      <c r="A57" t="s">
        <v>228</v>
      </c>
      <c r="B57">
        <v>0.41</v>
      </c>
      <c r="C57">
        <v>-3.01</v>
      </c>
      <c r="E57">
        <v>-20.309999999999999</v>
      </c>
      <c r="F57">
        <v>-12.19</v>
      </c>
      <c r="H57">
        <v>4.0999999999999996</v>
      </c>
      <c r="J57">
        <v>53</v>
      </c>
      <c r="K57">
        <v>36.6</v>
      </c>
    </row>
    <row r="58" spans="1:12">
      <c r="A58" t="s">
        <v>227</v>
      </c>
      <c r="B58">
        <v>3.99</v>
      </c>
      <c r="C58">
        <v>5.51</v>
      </c>
      <c r="E58">
        <v>-5.16</v>
      </c>
      <c r="F58">
        <v>-1.24</v>
      </c>
      <c r="H58">
        <v>0.48</v>
      </c>
      <c r="J58">
        <v>10.42</v>
      </c>
      <c r="K58">
        <v>9.52</v>
      </c>
    </row>
    <row r="59" spans="1:12">
      <c r="A59" t="s">
        <v>231</v>
      </c>
    </row>
    <row r="60" spans="1:12">
      <c r="A60" t="s">
        <v>230</v>
      </c>
      <c r="B60">
        <v>-23.83</v>
      </c>
      <c r="C60">
        <v>15.65</v>
      </c>
      <c r="F60">
        <v>13.13</v>
      </c>
      <c r="K60">
        <v>-34.409999999999997</v>
      </c>
      <c r="L60">
        <v>19.579999999999998</v>
      </c>
    </row>
    <row r="61" spans="1:12">
      <c r="A61" t="s">
        <v>229</v>
      </c>
      <c r="B61">
        <v>-13.86</v>
      </c>
      <c r="C61">
        <v>-11.95</v>
      </c>
      <c r="E61">
        <v>-12.35</v>
      </c>
      <c r="F61">
        <v>-12.99</v>
      </c>
      <c r="H61">
        <v>31.87</v>
      </c>
      <c r="K61">
        <v>32.659999999999997</v>
      </c>
    </row>
    <row r="62" spans="1:12">
      <c r="A62" t="s">
        <v>228</v>
      </c>
      <c r="B62">
        <v>0.98</v>
      </c>
      <c r="C62">
        <v>-2.2000000000000002</v>
      </c>
      <c r="E62">
        <v>-16.850000000000001</v>
      </c>
      <c r="F62">
        <v>-10.31</v>
      </c>
      <c r="H62">
        <v>5.95</v>
      </c>
      <c r="J62">
        <v>52.18</v>
      </c>
      <c r="K62">
        <v>36.46</v>
      </c>
    </row>
    <row r="63" spans="1:12">
      <c r="A63" t="s">
        <v>227</v>
      </c>
      <c r="B63">
        <v>2.59</v>
      </c>
      <c r="C63">
        <v>5.0599999999999996</v>
      </c>
      <c r="E63">
        <v>-4.13</v>
      </c>
      <c r="F63">
        <v>-0.26</v>
      </c>
      <c r="H63">
        <v>1.8</v>
      </c>
      <c r="J63">
        <v>12.49</v>
      </c>
      <c r="K63">
        <v>10.63</v>
      </c>
    </row>
    <row r="65" spans="1:12">
      <c r="A65" t="s">
        <v>226</v>
      </c>
    </row>
    <row r="66" spans="1:12">
      <c r="A66" t="s">
        <v>225</v>
      </c>
      <c r="B66" t="s">
        <v>190</v>
      </c>
      <c r="C66" t="s">
        <v>189</v>
      </c>
      <c r="D66" t="s">
        <v>188</v>
      </c>
      <c r="E66" t="s">
        <v>187</v>
      </c>
      <c r="F66" t="s">
        <v>186</v>
      </c>
      <c r="G66" t="s">
        <v>185</v>
      </c>
      <c r="H66" t="s">
        <v>184</v>
      </c>
      <c r="I66" t="s">
        <v>183</v>
      </c>
      <c r="J66" t="s">
        <v>182</v>
      </c>
      <c r="K66" t="s">
        <v>181</v>
      </c>
      <c r="L66" t="s">
        <v>180</v>
      </c>
    </row>
    <row r="67" spans="1:12">
      <c r="A67" t="s">
        <v>224</v>
      </c>
      <c r="B67">
        <v>-6.27</v>
      </c>
      <c r="C67">
        <v>-10.89</v>
      </c>
      <c r="D67">
        <v>-53.29</v>
      </c>
      <c r="E67">
        <v>78.150000000000006</v>
      </c>
      <c r="F67">
        <v>0.37</v>
      </c>
      <c r="G67">
        <v>-1.5</v>
      </c>
      <c r="H67">
        <v>47.13</v>
      </c>
      <c r="I67">
        <v>20.6</v>
      </c>
      <c r="J67">
        <v>35.020000000000003</v>
      </c>
      <c r="K67">
        <v>17.309999999999999</v>
      </c>
    </row>
    <row r="68" spans="1:12">
      <c r="A68" t="s">
        <v>223</v>
      </c>
      <c r="F68">
        <v>-38.409999999999997</v>
      </c>
    </row>
    <row r="69" spans="1:12">
      <c r="A69" t="s">
        <v>222</v>
      </c>
      <c r="B69">
        <v>17.100000000000001</v>
      </c>
      <c r="C69">
        <v>5.47</v>
      </c>
      <c r="D69">
        <v>5.09</v>
      </c>
      <c r="E69">
        <v>1.84</v>
      </c>
      <c r="F69">
        <v>4.6100000000000003</v>
      </c>
      <c r="G69">
        <v>20.86</v>
      </c>
      <c r="H69">
        <v>23.3</v>
      </c>
      <c r="I69">
        <v>36.97</v>
      </c>
      <c r="J69">
        <v>22.95</v>
      </c>
      <c r="K69">
        <v>35.35</v>
      </c>
      <c r="L69">
        <v>30.83</v>
      </c>
    </row>
    <row r="70" spans="1:12">
      <c r="A70" t="s">
        <v>221</v>
      </c>
      <c r="B70">
        <v>-2.2000000000000002</v>
      </c>
      <c r="C70">
        <v>7.08</v>
      </c>
      <c r="D70">
        <v>-0.66</v>
      </c>
      <c r="E70">
        <v>6.33</v>
      </c>
      <c r="F70">
        <v>4.18</v>
      </c>
      <c r="G70">
        <v>-12.04</v>
      </c>
      <c r="H70">
        <v>-9.73</v>
      </c>
      <c r="I70">
        <v>-20.74</v>
      </c>
      <c r="J70">
        <v>-1.6</v>
      </c>
      <c r="K70">
        <v>-10.43</v>
      </c>
      <c r="L70">
        <v>-4.59</v>
      </c>
    </row>
    <row r="71" spans="1:12">
      <c r="A71" t="s">
        <v>220</v>
      </c>
      <c r="B71">
        <v>-0.69</v>
      </c>
      <c r="C71">
        <v>2.0299999999999998</v>
      </c>
      <c r="D71">
        <v>0.88</v>
      </c>
      <c r="E71">
        <v>4.38</v>
      </c>
      <c r="F71">
        <v>2.34</v>
      </c>
      <c r="G71">
        <v>16.14</v>
      </c>
      <c r="H71">
        <v>-2.56</v>
      </c>
      <c r="I71">
        <v>4.01</v>
      </c>
      <c r="J71">
        <v>-0.12</v>
      </c>
      <c r="K71">
        <v>-1.2</v>
      </c>
      <c r="L71">
        <v>-0.44</v>
      </c>
    </row>
    <row r="73" spans="1:12">
      <c r="A73" t="s">
        <v>219</v>
      </c>
    </row>
    <row r="74" spans="1:12">
      <c r="A74" t="s">
        <v>218</v>
      </c>
      <c r="B74" t="s">
        <v>190</v>
      </c>
      <c r="C74" t="s">
        <v>189</v>
      </c>
      <c r="D74" t="s">
        <v>188</v>
      </c>
      <c r="E74" t="s">
        <v>187</v>
      </c>
      <c r="F74" t="s">
        <v>186</v>
      </c>
      <c r="G74" t="s">
        <v>185</v>
      </c>
      <c r="H74" t="s">
        <v>184</v>
      </c>
      <c r="I74" t="s">
        <v>183</v>
      </c>
      <c r="J74" t="s">
        <v>182</v>
      </c>
      <c r="K74" t="s">
        <v>181</v>
      </c>
      <c r="L74" t="s">
        <v>196</v>
      </c>
    </row>
    <row r="75" spans="1:12">
      <c r="A75" t="s">
        <v>217</v>
      </c>
      <c r="B75">
        <v>16.739999999999998</v>
      </c>
      <c r="C75">
        <v>17.61</v>
      </c>
      <c r="D75">
        <v>14.64</v>
      </c>
      <c r="E75">
        <v>16.21</v>
      </c>
      <c r="F75">
        <v>15.54</v>
      </c>
      <c r="G75">
        <v>12.42</v>
      </c>
      <c r="H75">
        <v>10.199999999999999</v>
      </c>
      <c r="I75">
        <v>10.84</v>
      </c>
      <c r="J75">
        <v>12.56</v>
      </c>
      <c r="K75">
        <v>10.92</v>
      </c>
      <c r="L75">
        <v>8.35</v>
      </c>
    </row>
    <row r="76" spans="1:12">
      <c r="A76" t="s">
        <v>216</v>
      </c>
      <c r="B76">
        <v>2.89</v>
      </c>
      <c r="C76">
        <v>2.5499999999999998</v>
      </c>
      <c r="D76">
        <v>3.08</v>
      </c>
      <c r="E76">
        <v>3.06</v>
      </c>
      <c r="F76">
        <v>2.65</v>
      </c>
      <c r="G76">
        <v>1.95</v>
      </c>
      <c r="H76">
        <v>1.35</v>
      </c>
      <c r="I76">
        <v>1.05</v>
      </c>
      <c r="J76">
        <v>0.88</v>
      </c>
      <c r="K76">
        <v>1.43</v>
      </c>
      <c r="L76">
        <v>1.57</v>
      </c>
    </row>
    <row r="77" spans="1:12">
      <c r="A77" t="s">
        <v>215</v>
      </c>
      <c r="B77">
        <v>2.08</v>
      </c>
      <c r="C77">
        <v>2.4</v>
      </c>
      <c r="D77">
        <v>2.69</v>
      </c>
      <c r="E77">
        <v>2.67</v>
      </c>
      <c r="F77">
        <v>3.26</v>
      </c>
      <c r="G77">
        <v>3.12</v>
      </c>
      <c r="H77">
        <v>2.92</v>
      </c>
      <c r="I77">
        <v>2.31</v>
      </c>
      <c r="J77">
        <v>2.19</v>
      </c>
      <c r="K77">
        <v>2.02</v>
      </c>
      <c r="L77">
        <v>1.67</v>
      </c>
    </row>
    <row r="78" spans="1:12">
      <c r="A78" t="s">
        <v>214</v>
      </c>
      <c r="B78">
        <v>7.38</v>
      </c>
      <c r="C78">
        <v>8.24</v>
      </c>
      <c r="D78">
        <v>9.48</v>
      </c>
      <c r="E78">
        <v>11.76</v>
      </c>
      <c r="F78">
        <v>13.14</v>
      </c>
      <c r="G78">
        <v>11.79</v>
      </c>
      <c r="H78">
        <v>6.72</v>
      </c>
      <c r="I78">
        <v>6.19</v>
      </c>
      <c r="J78">
        <v>2.6</v>
      </c>
      <c r="K78">
        <v>1.8</v>
      </c>
      <c r="L78">
        <v>0.26</v>
      </c>
    </row>
    <row r="79" spans="1:12">
      <c r="A79" t="s">
        <v>213</v>
      </c>
      <c r="B79">
        <v>29.09</v>
      </c>
      <c r="C79">
        <v>30.8</v>
      </c>
      <c r="D79">
        <v>29.9</v>
      </c>
      <c r="E79">
        <v>33.71</v>
      </c>
      <c r="F79">
        <v>34.590000000000003</v>
      </c>
      <c r="G79">
        <v>29.27</v>
      </c>
      <c r="H79">
        <v>21.19</v>
      </c>
      <c r="I79">
        <v>20.38</v>
      </c>
      <c r="J79">
        <v>18.23</v>
      </c>
      <c r="K79">
        <v>16.170000000000002</v>
      </c>
      <c r="L79">
        <v>11.85</v>
      </c>
    </row>
    <row r="80" spans="1:12">
      <c r="A80" t="s">
        <v>212</v>
      </c>
      <c r="B80">
        <v>66.8</v>
      </c>
      <c r="C80">
        <v>66.180000000000007</v>
      </c>
      <c r="D80">
        <v>67.34</v>
      </c>
      <c r="E80">
        <v>63.72</v>
      </c>
      <c r="F80">
        <v>62.64</v>
      </c>
      <c r="G80">
        <v>68.510000000000005</v>
      </c>
      <c r="H80">
        <v>72.260000000000005</v>
      </c>
      <c r="I80">
        <v>74.39</v>
      </c>
      <c r="J80">
        <v>76.64</v>
      </c>
      <c r="K80">
        <v>79.290000000000006</v>
      </c>
      <c r="L80">
        <v>85.53</v>
      </c>
    </row>
    <row r="81" spans="1:12">
      <c r="A81" t="s">
        <v>211</v>
      </c>
      <c r="B81">
        <v>0.56000000000000005</v>
      </c>
      <c r="C81">
        <v>0.49</v>
      </c>
      <c r="D81">
        <v>0.46</v>
      </c>
      <c r="E81">
        <v>0.41</v>
      </c>
      <c r="F81">
        <v>0.35</v>
      </c>
      <c r="G81">
        <v>0.28999999999999998</v>
      </c>
      <c r="H81">
        <v>0.22</v>
      </c>
      <c r="I81">
        <v>0.16</v>
      </c>
    </row>
    <row r="82" spans="1:12">
      <c r="A82" t="s">
        <v>210</v>
      </c>
      <c r="B82">
        <v>3.55</v>
      </c>
      <c r="C82">
        <v>2.5299999999999998</v>
      </c>
      <c r="D82">
        <v>2.2999999999999998</v>
      </c>
      <c r="E82">
        <v>2.17</v>
      </c>
      <c r="F82">
        <v>2.41</v>
      </c>
      <c r="G82">
        <v>1.93</v>
      </c>
      <c r="H82">
        <v>6.33</v>
      </c>
      <c r="I82">
        <v>5.07</v>
      </c>
      <c r="J82">
        <v>5.13</v>
      </c>
      <c r="K82">
        <v>4.54</v>
      </c>
      <c r="L82">
        <v>2.62</v>
      </c>
    </row>
    <row r="83" spans="1:12">
      <c r="A83" t="s">
        <v>209</v>
      </c>
      <c r="B83">
        <v>100</v>
      </c>
      <c r="C83">
        <v>100</v>
      </c>
      <c r="D83">
        <v>100</v>
      </c>
      <c r="E83">
        <v>100</v>
      </c>
      <c r="F83">
        <v>100</v>
      </c>
      <c r="G83">
        <v>100</v>
      </c>
      <c r="H83">
        <v>100</v>
      </c>
      <c r="I83">
        <v>100</v>
      </c>
      <c r="J83">
        <v>100</v>
      </c>
      <c r="K83">
        <v>100</v>
      </c>
      <c r="L83">
        <v>100</v>
      </c>
    </row>
    <row r="84" spans="1:12">
      <c r="A84" t="s">
        <v>208</v>
      </c>
      <c r="B84">
        <v>3.85</v>
      </c>
      <c r="C84">
        <v>4.6399999999999997</v>
      </c>
      <c r="D84">
        <v>5.16</v>
      </c>
      <c r="E84">
        <v>5.23</v>
      </c>
      <c r="F84">
        <v>5.8</v>
      </c>
      <c r="G84">
        <v>6.12</v>
      </c>
      <c r="H84">
        <v>5.83</v>
      </c>
      <c r="I84">
        <v>4.7</v>
      </c>
      <c r="J84">
        <v>5.29</v>
      </c>
      <c r="K84">
        <v>5.26</v>
      </c>
      <c r="L84">
        <v>4.88</v>
      </c>
    </row>
    <row r="85" spans="1:12">
      <c r="A85" t="s">
        <v>207</v>
      </c>
      <c r="B85">
        <v>3.45</v>
      </c>
      <c r="C85">
        <v>3.58</v>
      </c>
      <c r="D85">
        <v>4.87</v>
      </c>
      <c r="E85">
        <v>4.03</v>
      </c>
      <c r="F85">
        <v>4.1900000000000004</v>
      </c>
      <c r="G85">
        <v>4.8</v>
      </c>
      <c r="H85">
        <v>5.66</v>
      </c>
      <c r="I85">
        <v>5.95</v>
      </c>
      <c r="J85">
        <v>5.67</v>
      </c>
      <c r="K85">
        <v>5.55</v>
      </c>
      <c r="L85">
        <v>5.25</v>
      </c>
    </row>
    <row r="86" spans="1:12">
      <c r="A86" t="s">
        <v>206</v>
      </c>
      <c r="B86">
        <v>0.41</v>
      </c>
      <c r="C86">
        <v>0.56999999999999995</v>
      </c>
      <c r="D86">
        <v>0.49</v>
      </c>
      <c r="E86">
        <v>0.55000000000000004</v>
      </c>
      <c r="F86">
        <v>0.46</v>
      </c>
      <c r="G86">
        <v>0.4</v>
      </c>
      <c r="H86">
        <v>0.36</v>
      </c>
      <c r="I86">
        <v>0.3</v>
      </c>
      <c r="J86">
        <v>0.35</v>
      </c>
      <c r="K86">
        <v>0.25</v>
      </c>
      <c r="L86">
        <v>0.25</v>
      </c>
    </row>
    <row r="87" spans="1:12">
      <c r="A87" t="s">
        <v>205</v>
      </c>
      <c r="B87">
        <v>1.97</v>
      </c>
      <c r="C87">
        <v>2.91</v>
      </c>
      <c r="D87">
        <v>3.16</v>
      </c>
      <c r="E87">
        <v>3.15</v>
      </c>
      <c r="F87">
        <v>3.32</v>
      </c>
      <c r="G87">
        <v>3.22</v>
      </c>
      <c r="H87">
        <v>2.95</v>
      </c>
      <c r="I87">
        <v>2.72</v>
      </c>
      <c r="J87">
        <v>2.83</v>
      </c>
      <c r="K87">
        <v>2.56</v>
      </c>
      <c r="L87">
        <v>1.94</v>
      </c>
    </row>
    <row r="88" spans="1:12">
      <c r="A88" t="s">
        <v>204</v>
      </c>
      <c r="B88">
        <v>0.76</v>
      </c>
      <c r="C88">
        <v>0.95</v>
      </c>
      <c r="D88">
        <v>0.9</v>
      </c>
      <c r="E88">
        <v>0.93</v>
      </c>
      <c r="F88">
        <v>0.88</v>
      </c>
      <c r="G88">
        <v>0.97</v>
      </c>
      <c r="H88">
        <v>0.85</v>
      </c>
      <c r="I88">
        <v>0.88</v>
      </c>
      <c r="J88">
        <v>0.89</v>
      </c>
      <c r="K88">
        <v>1.03</v>
      </c>
      <c r="L88">
        <v>1.78</v>
      </c>
    </row>
    <row r="89" spans="1:12">
      <c r="A89" t="s">
        <v>203</v>
      </c>
      <c r="B89">
        <v>10.44</v>
      </c>
      <c r="C89">
        <v>12.65</v>
      </c>
      <c r="D89">
        <v>14.58</v>
      </c>
      <c r="E89">
        <v>13.9</v>
      </c>
      <c r="F89">
        <v>14.66</v>
      </c>
      <c r="G89">
        <v>15.52</v>
      </c>
      <c r="H89">
        <v>15.64</v>
      </c>
      <c r="I89">
        <v>14.55</v>
      </c>
      <c r="J89">
        <v>15.04</v>
      </c>
      <c r="K89">
        <v>14.65</v>
      </c>
      <c r="L89">
        <v>14.09</v>
      </c>
    </row>
    <row r="90" spans="1:12">
      <c r="A90" t="s">
        <v>202</v>
      </c>
      <c r="B90">
        <v>42.13</v>
      </c>
      <c r="C90">
        <v>39.11</v>
      </c>
      <c r="D90">
        <v>37.53</v>
      </c>
      <c r="E90">
        <v>34.56</v>
      </c>
      <c r="F90">
        <v>30.55</v>
      </c>
      <c r="G90">
        <v>34.78</v>
      </c>
      <c r="H90">
        <v>34.909999999999997</v>
      </c>
      <c r="I90">
        <v>43.6</v>
      </c>
      <c r="J90">
        <v>43.55</v>
      </c>
      <c r="K90">
        <v>44.51</v>
      </c>
      <c r="L90">
        <v>41.32</v>
      </c>
    </row>
    <row r="91" spans="1:12">
      <c r="A91" t="s">
        <v>201</v>
      </c>
      <c r="B91">
        <v>16.059999999999999</v>
      </c>
      <c r="C91">
        <v>16.28</v>
      </c>
      <c r="D91">
        <v>16.73</v>
      </c>
      <c r="E91">
        <v>18.93</v>
      </c>
      <c r="F91">
        <v>20.9</v>
      </c>
      <c r="G91">
        <v>17.940000000000001</v>
      </c>
      <c r="H91">
        <v>18.079999999999998</v>
      </c>
      <c r="I91">
        <v>15.55</v>
      </c>
      <c r="J91">
        <v>9.27</v>
      </c>
      <c r="K91">
        <v>9.73</v>
      </c>
      <c r="L91">
        <v>13.4</v>
      </c>
    </row>
    <row r="92" spans="1:12">
      <c r="A92" t="s">
        <v>200</v>
      </c>
      <c r="B92">
        <v>68.63</v>
      </c>
      <c r="C92">
        <v>68.040000000000006</v>
      </c>
      <c r="D92">
        <v>68.84</v>
      </c>
      <c r="E92">
        <v>67.400000000000006</v>
      </c>
      <c r="F92">
        <v>66.099999999999994</v>
      </c>
      <c r="G92">
        <v>68.25</v>
      </c>
      <c r="H92">
        <v>68.63</v>
      </c>
      <c r="I92">
        <v>73.7</v>
      </c>
      <c r="J92">
        <v>67.86</v>
      </c>
      <c r="K92">
        <v>68.89</v>
      </c>
      <c r="L92">
        <v>68.81</v>
      </c>
    </row>
    <row r="93" spans="1:12">
      <c r="A93" t="s">
        <v>199</v>
      </c>
      <c r="B93">
        <v>31.37</v>
      </c>
      <c r="C93">
        <v>31.96</v>
      </c>
      <c r="D93">
        <v>31.16</v>
      </c>
      <c r="E93">
        <v>32.6</v>
      </c>
      <c r="F93">
        <v>33.9</v>
      </c>
      <c r="G93">
        <v>31.75</v>
      </c>
      <c r="H93">
        <v>31.37</v>
      </c>
      <c r="I93">
        <v>26.3</v>
      </c>
      <c r="J93">
        <v>32.14</v>
      </c>
      <c r="K93">
        <v>31.11</v>
      </c>
      <c r="L93">
        <v>31.19</v>
      </c>
    </row>
    <row r="94" spans="1:12">
      <c r="A94" t="s">
        <v>198</v>
      </c>
      <c r="B94">
        <v>100</v>
      </c>
      <c r="C94">
        <v>100</v>
      </c>
      <c r="D94">
        <v>100</v>
      </c>
      <c r="E94">
        <v>100</v>
      </c>
      <c r="F94">
        <v>100</v>
      </c>
      <c r="G94">
        <v>100</v>
      </c>
      <c r="H94">
        <v>100</v>
      </c>
      <c r="I94">
        <v>100</v>
      </c>
      <c r="J94">
        <v>100</v>
      </c>
      <c r="K94">
        <v>100</v>
      </c>
      <c r="L94">
        <v>100</v>
      </c>
    </row>
    <row r="96" spans="1:12">
      <c r="A96" t="s">
        <v>197</v>
      </c>
      <c r="B96" t="s">
        <v>190</v>
      </c>
      <c r="C96" t="s">
        <v>189</v>
      </c>
      <c r="D96" t="s">
        <v>188</v>
      </c>
      <c r="E96" t="s">
        <v>187</v>
      </c>
      <c r="F96" t="s">
        <v>186</v>
      </c>
      <c r="G96" t="s">
        <v>185</v>
      </c>
      <c r="H96" t="s">
        <v>184</v>
      </c>
      <c r="I96" t="s">
        <v>183</v>
      </c>
      <c r="J96" t="s">
        <v>182</v>
      </c>
      <c r="K96" t="s">
        <v>181</v>
      </c>
      <c r="L96" t="s">
        <v>196</v>
      </c>
    </row>
    <row r="97" spans="1:12">
      <c r="A97" t="s">
        <v>168</v>
      </c>
      <c r="B97">
        <v>2.79</v>
      </c>
      <c r="C97">
        <v>2.4300000000000002</v>
      </c>
      <c r="D97">
        <v>2.0499999999999998</v>
      </c>
      <c r="E97">
        <v>2.42</v>
      </c>
      <c r="F97">
        <v>2.36</v>
      </c>
      <c r="G97">
        <v>1.89</v>
      </c>
      <c r="H97">
        <v>1.35</v>
      </c>
      <c r="I97">
        <v>1.4</v>
      </c>
      <c r="J97">
        <v>1.21</v>
      </c>
      <c r="K97">
        <v>1.1000000000000001</v>
      </c>
      <c r="L97">
        <v>0.84</v>
      </c>
    </row>
    <row r="98" spans="1:12">
      <c r="A98" t="s">
        <v>195</v>
      </c>
      <c r="B98">
        <v>1.88</v>
      </c>
      <c r="C98">
        <v>1.59</v>
      </c>
      <c r="D98">
        <v>1.22</v>
      </c>
      <c r="E98">
        <v>1.39</v>
      </c>
      <c r="F98">
        <v>1.24</v>
      </c>
      <c r="G98">
        <v>0.93</v>
      </c>
      <c r="H98">
        <v>0.74</v>
      </c>
      <c r="I98">
        <v>0.82</v>
      </c>
      <c r="J98">
        <v>0.89</v>
      </c>
      <c r="K98">
        <v>0.84</v>
      </c>
      <c r="L98">
        <v>0.7</v>
      </c>
    </row>
    <row r="99" spans="1:12">
      <c r="A99" t="s">
        <v>194</v>
      </c>
      <c r="B99">
        <v>3.19</v>
      </c>
      <c r="C99">
        <v>3.13</v>
      </c>
      <c r="D99">
        <v>3.21</v>
      </c>
      <c r="E99">
        <v>3.07</v>
      </c>
      <c r="F99">
        <v>2.95</v>
      </c>
      <c r="G99">
        <v>3.15</v>
      </c>
      <c r="H99">
        <v>3.19</v>
      </c>
      <c r="I99">
        <v>3.8</v>
      </c>
      <c r="J99">
        <v>3.11</v>
      </c>
      <c r="K99">
        <v>3.21</v>
      </c>
      <c r="L99">
        <v>3.21</v>
      </c>
    </row>
    <row r="100" spans="1:12">
      <c r="A100" t="s">
        <v>193</v>
      </c>
      <c r="B100">
        <v>1.34</v>
      </c>
      <c r="C100">
        <v>1.22</v>
      </c>
      <c r="D100">
        <v>1.2</v>
      </c>
      <c r="E100">
        <v>1.06</v>
      </c>
      <c r="F100">
        <v>0.9</v>
      </c>
      <c r="G100">
        <v>1.1000000000000001</v>
      </c>
      <c r="H100">
        <v>1.1100000000000001</v>
      </c>
      <c r="I100">
        <v>1.66</v>
      </c>
      <c r="J100">
        <v>1.36</v>
      </c>
      <c r="K100">
        <v>1.43</v>
      </c>
      <c r="L100">
        <v>1.45</v>
      </c>
    </row>
    <row r="102" spans="1:12">
      <c r="A102" t="s">
        <v>192</v>
      </c>
    </row>
    <row r="103" spans="1:12">
      <c r="A103" t="s">
        <v>191</v>
      </c>
      <c r="B103" t="s">
        <v>190</v>
      </c>
      <c r="C103" t="s">
        <v>189</v>
      </c>
      <c r="D103" t="s">
        <v>188</v>
      </c>
      <c r="E103" t="s">
        <v>187</v>
      </c>
      <c r="F103" t="s">
        <v>186</v>
      </c>
      <c r="G103" t="s">
        <v>185</v>
      </c>
      <c r="H103" t="s">
        <v>184</v>
      </c>
      <c r="I103" t="s">
        <v>183</v>
      </c>
      <c r="J103" t="s">
        <v>182</v>
      </c>
      <c r="K103" t="s">
        <v>181</v>
      </c>
      <c r="L103" t="s">
        <v>180</v>
      </c>
    </row>
    <row r="104" spans="1:12">
      <c r="A104" t="s">
        <v>179</v>
      </c>
      <c r="B104">
        <v>11.69</v>
      </c>
      <c r="C104">
        <v>14.66</v>
      </c>
      <c r="D104">
        <v>12.02</v>
      </c>
      <c r="E104">
        <v>13.46</v>
      </c>
      <c r="F104">
        <v>13.35</v>
      </c>
      <c r="G104">
        <v>10.95</v>
      </c>
      <c r="H104">
        <v>8.56</v>
      </c>
      <c r="I104">
        <v>6.38</v>
      </c>
      <c r="J104">
        <v>5.1100000000000003</v>
      </c>
      <c r="K104">
        <v>6.06</v>
      </c>
      <c r="L104">
        <v>8.91</v>
      </c>
    </row>
    <row r="105" spans="1:12">
      <c r="A105" t="s">
        <v>178</v>
      </c>
      <c r="B105">
        <v>26.46</v>
      </c>
      <c r="C105">
        <v>33.58</v>
      </c>
      <c r="D105">
        <v>25.11</v>
      </c>
      <c r="E105">
        <v>13.3</v>
      </c>
      <c r="F105">
        <v>15.81</v>
      </c>
      <c r="G105">
        <v>17.5</v>
      </c>
      <c r="H105">
        <v>19.489999999999998</v>
      </c>
      <c r="I105">
        <v>18.36</v>
      </c>
      <c r="J105">
        <v>17.28</v>
      </c>
      <c r="K105">
        <v>18.25</v>
      </c>
      <c r="L105">
        <v>18</v>
      </c>
    </row>
    <row r="106" spans="1:12">
      <c r="A106" t="s">
        <v>177</v>
      </c>
      <c r="B106">
        <v>37.700000000000003</v>
      </c>
      <c r="C106">
        <v>63.64</v>
      </c>
      <c r="D106">
        <v>48.37</v>
      </c>
      <c r="E106">
        <v>25.79</v>
      </c>
      <c r="F106">
        <v>29.41</v>
      </c>
      <c r="G106">
        <v>32.74</v>
      </c>
      <c r="H106">
        <v>38.58</v>
      </c>
      <c r="I106">
        <v>36.96</v>
      </c>
      <c r="J106">
        <v>38.44</v>
      </c>
      <c r="K106">
        <v>45.79</v>
      </c>
      <c r="L106">
        <v>48.19</v>
      </c>
    </row>
    <row r="107" spans="1:12">
      <c r="A107" t="s">
        <v>176</v>
      </c>
      <c r="B107">
        <v>0.45</v>
      </c>
      <c r="C107">
        <v>-15.4</v>
      </c>
      <c r="D107">
        <v>-11.24</v>
      </c>
      <c r="E107">
        <v>0.97</v>
      </c>
      <c r="F107">
        <v>-0.25</v>
      </c>
      <c r="G107">
        <v>-4.29</v>
      </c>
      <c r="H107">
        <v>-10.53</v>
      </c>
      <c r="I107">
        <v>-12.23</v>
      </c>
      <c r="J107">
        <v>-16.059999999999999</v>
      </c>
      <c r="K107">
        <v>-21.48</v>
      </c>
      <c r="L107">
        <v>-21.27</v>
      </c>
    </row>
    <row r="108" spans="1:12">
      <c r="A108" t="s">
        <v>175</v>
      </c>
      <c r="B108">
        <v>31.23</v>
      </c>
      <c r="C108">
        <v>24.9</v>
      </c>
      <c r="D108">
        <v>30.37</v>
      </c>
      <c r="E108">
        <v>27.12</v>
      </c>
      <c r="F108">
        <v>27.33</v>
      </c>
      <c r="G108">
        <v>33.33</v>
      </c>
      <c r="H108">
        <v>42.62</v>
      </c>
      <c r="I108">
        <v>57.23</v>
      </c>
      <c r="J108">
        <v>71.489999999999995</v>
      </c>
      <c r="K108">
        <v>60.26</v>
      </c>
      <c r="L108">
        <v>40.94</v>
      </c>
    </row>
    <row r="109" spans="1:12">
      <c r="A109" t="s">
        <v>174</v>
      </c>
      <c r="B109">
        <v>13.79</v>
      </c>
      <c r="C109">
        <v>10.87</v>
      </c>
      <c r="D109">
        <v>14.54</v>
      </c>
      <c r="E109">
        <v>27.44</v>
      </c>
      <c r="F109">
        <v>23.09</v>
      </c>
      <c r="G109">
        <v>20.86</v>
      </c>
      <c r="H109">
        <v>18.73</v>
      </c>
      <c r="I109">
        <v>19.88</v>
      </c>
      <c r="J109">
        <v>21.13</v>
      </c>
      <c r="K109">
        <v>20</v>
      </c>
      <c r="L109">
        <v>20.27</v>
      </c>
    </row>
    <row r="110" spans="1:12">
      <c r="A110" t="s">
        <v>173</v>
      </c>
      <c r="B110">
        <v>0.94</v>
      </c>
      <c r="C110">
        <v>0.95</v>
      </c>
      <c r="D110">
        <v>1.25</v>
      </c>
      <c r="E110">
        <v>1.26</v>
      </c>
      <c r="F110">
        <v>1.23</v>
      </c>
      <c r="G110">
        <v>1.1399999999999999</v>
      </c>
      <c r="H110">
        <v>0.95</v>
      </c>
      <c r="I110">
        <v>0.85</v>
      </c>
      <c r="J110">
        <v>0.8</v>
      </c>
      <c r="K110">
        <v>0.7</v>
      </c>
      <c r="L110">
        <v>0.6</v>
      </c>
    </row>
    <row r="111" spans="1:12">
      <c r="A111" t="s">
        <v>172</v>
      </c>
      <c r="B111">
        <v>0.63</v>
      </c>
      <c r="C111">
        <v>0.63</v>
      </c>
      <c r="D111">
        <v>0.84</v>
      </c>
      <c r="E111">
        <v>0.83</v>
      </c>
      <c r="F111">
        <v>0.78</v>
      </c>
      <c r="G111">
        <v>0.75</v>
      </c>
      <c r="H111">
        <v>0.67</v>
      </c>
      <c r="I111">
        <v>0.63</v>
      </c>
      <c r="J111">
        <v>0.6</v>
      </c>
      <c r="K111">
        <v>0.55000000000000004</v>
      </c>
      <c r="L111">
        <v>0.5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1"/>
  <sheetViews>
    <sheetView workbookViewId="0"/>
  </sheetViews>
  <sheetFormatPr defaultRowHeight="14.5"/>
  <sheetData>
    <row r="1" spans="1:12">
      <c r="A1" t="s">
        <v>413</v>
      </c>
    </row>
    <row r="2" spans="1:12">
      <c r="A2" t="s">
        <v>271</v>
      </c>
    </row>
    <row r="3" spans="1:12">
      <c r="B3" t="s">
        <v>190</v>
      </c>
      <c r="C3" t="s">
        <v>189</v>
      </c>
      <c r="D3" t="s">
        <v>188</v>
      </c>
      <c r="E3" t="s">
        <v>187</v>
      </c>
      <c r="F3" t="s">
        <v>186</v>
      </c>
      <c r="G3" t="s">
        <v>185</v>
      </c>
      <c r="H3" t="s">
        <v>184</v>
      </c>
      <c r="I3" t="s">
        <v>183</v>
      </c>
      <c r="J3" t="s">
        <v>182</v>
      </c>
      <c r="K3" t="s">
        <v>181</v>
      </c>
      <c r="L3" t="s">
        <v>180</v>
      </c>
    </row>
    <row r="4" spans="1:12">
      <c r="A4" t="s">
        <v>270</v>
      </c>
      <c r="B4" s="67">
        <v>3400</v>
      </c>
      <c r="C4" s="67">
        <v>3832</v>
      </c>
      <c r="D4" s="67">
        <v>4318</v>
      </c>
      <c r="E4" s="67">
        <v>4657</v>
      </c>
      <c r="F4" s="67">
        <v>5156</v>
      </c>
      <c r="G4" s="67">
        <v>5368</v>
      </c>
      <c r="H4" s="67">
        <v>5598</v>
      </c>
      <c r="I4" s="67">
        <v>5931</v>
      </c>
      <c r="J4" s="67">
        <v>7933</v>
      </c>
      <c r="K4" s="67">
        <v>8264</v>
      </c>
      <c r="L4" s="67">
        <v>8440</v>
      </c>
    </row>
    <row r="5" spans="1:12">
      <c r="A5" t="s">
        <v>269</v>
      </c>
      <c r="B5">
        <v>79.3</v>
      </c>
      <c r="C5">
        <v>74.8</v>
      </c>
      <c r="D5">
        <v>51.1</v>
      </c>
      <c r="E5">
        <v>20.399999999999999</v>
      </c>
      <c r="F5">
        <v>25.1</v>
      </c>
      <c r="G5">
        <v>26.8</v>
      </c>
      <c r="H5">
        <v>33.9</v>
      </c>
      <c r="I5">
        <v>34.700000000000003</v>
      </c>
      <c r="J5">
        <v>29</v>
      </c>
      <c r="K5">
        <v>20.2</v>
      </c>
      <c r="L5">
        <v>20.3</v>
      </c>
    </row>
    <row r="6" spans="1:12">
      <c r="A6" t="s">
        <v>268</v>
      </c>
      <c r="B6" s="67">
        <v>1021</v>
      </c>
      <c r="C6" s="67">
        <v>1215</v>
      </c>
      <c r="D6">
        <v>488</v>
      </c>
      <c r="E6">
        <v>532</v>
      </c>
      <c r="F6">
        <v>838</v>
      </c>
      <c r="G6">
        <v>962</v>
      </c>
      <c r="H6" s="67">
        <v>1298</v>
      </c>
      <c r="I6" s="67">
        <v>1466</v>
      </c>
      <c r="J6" s="67">
        <v>1378</v>
      </c>
      <c r="K6">
        <v>730</v>
      </c>
      <c r="L6">
        <v>808</v>
      </c>
    </row>
    <row r="7" spans="1:12">
      <c r="A7" t="s">
        <v>267</v>
      </c>
      <c r="B7">
        <v>30</v>
      </c>
      <c r="C7">
        <v>31.7</v>
      </c>
      <c r="D7">
        <v>11.3</v>
      </c>
      <c r="E7">
        <v>11.4</v>
      </c>
      <c r="F7">
        <v>16.3</v>
      </c>
      <c r="G7">
        <v>17.899999999999999</v>
      </c>
      <c r="H7">
        <v>23.2</v>
      </c>
      <c r="I7">
        <v>24.7</v>
      </c>
      <c r="J7">
        <v>17.399999999999999</v>
      </c>
      <c r="K7">
        <v>8.8000000000000007</v>
      </c>
      <c r="L7">
        <v>9.6</v>
      </c>
    </row>
    <row r="8" spans="1:12">
      <c r="A8" t="s">
        <v>266</v>
      </c>
      <c r="B8">
        <v>121</v>
      </c>
      <c r="C8">
        <v>251</v>
      </c>
      <c r="D8">
        <v>245</v>
      </c>
      <c r="E8">
        <v>316</v>
      </c>
      <c r="F8">
        <v>508</v>
      </c>
      <c r="G8">
        <v>605</v>
      </c>
      <c r="H8">
        <v>848</v>
      </c>
      <c r="I8">
        <v>814</v>
      </c>
      <c r="J8" s="67">
        <v>1034</v>
      </c>
      <c r="K8">
        <v>437</v>
      </c>
      <c r="L8">
        <v>506</v>
      </c>
    </row>
    <row r="9" spans="1:12">
      <c r="A9" t="s">
        <v>265</v>
      </c>
      <c r="B9">
        <v>0.84</v>
      </c>
      <c r="C9">
        <v>1.71</v>
      </c>
      <c r="D9">
        <v>1.67</v>
      </c>
      <c r="E9">
        <v>2.2000000000000002</v>
      </c>
      <c r="F9">
        <v>3.58</v>
      </c>
      <c r="G9">
        <v>4.42</v>
      </c>
      <c r="H9">
        <v>6.56</v>
      </c>
      <c r="I9">
        <v>6.41</v>
      </c>
      <c r="J9">
        <v>7.75</v>
      </c>
      <c r="K9">
        <v>3.52</v>
      </c>
      <c r="L9">
        <v>4.07</v>
      </c>
    </row>
    <row r="10" spans="1:12">
      <c r="A10" t="s">
        <v>264</v>
      </c>
      <c r="F10">
        <v>0.2</v>
      </c>
      <c r="G10">
        <v>0.5</v>
      </c>
      <c r="H10">
        <v>0.8</v>
      </c>
      <c r="I10">
        <v>1.1000000000000001</v>
      </c>
      <c r="J10">
        <v>1.2</v>
      </c>
      <c r="K10">
        <v>1.28</v>
      </c>
      <c r="L10">
        <v>1.34</v>
      </c>
    </row>
    <row r="11" spans="1:12">
      <c r="A11" t="s">
        <v>263</v>
      </c>
      <c r="F11">
        <v>3</v>
      </c>
      <c r="G11">
        <v>12.2</v>
      </c>
      <c r="H11">
        <v>11.7</v>
      </c>
      <c r="I11">
        <v>14.4</v>
      </c>
      <c r="J11">
        <v>18.899999999999999</v>
      </c>
      <c r="K11">
        <v>19.3</v>
      </c>
      <c r="L11">
        <v>32.9</v>
      </c>
    </row>
    <row r="12" spans="1:12">
      <c r="A12" t="s">
        <v>262</v>
      </c>
      <c r="B12">
        <v>145</v>
      </c>
      <c r="C12">
        <v>147</v>
      </c>
      <c r="D12">
        <v>147</v>
      </c>
      <c r="E12">
        <v>144</v>
      </c>
      <c r="F12">
        <v>142</v>
      </c>
      <c r="G12">
        <v>137</v>
      </c>
      <c r="H12">
        <v>129</v>
      </c>
      <c r="I12">
        <v>124</v>
      </c>
      <c r="J12">
        <v>124</v>
      </c>
      <c r="K12">
        <v>124</v>
      </c>
      <c r="L12">
        <v>124</v>
      </c>
    </row>
    <row r="13" spans="1:12">
      <c r="A13" t="s">
        <v>261</v>
      </c>
      <c r="B13">
        <v>6.13</v>
      </c>
      <c r="C13">
        <v>7.69</v>
      </c>
      <c r="D13">
        <v>8.91</v>
      </c>
      <c r="E13">
        <v>10.1</v>
      </c>
      <c r="F13">
        <v>13.11</v>
      </c>
      <c r="G13">
        <v>16.95</v>
      </c>
      <c r="H13">
        <v>18.89</v>
      </c>
      <c r="I13">
        <v>23.22</v>
      </c>
      <c r="J13">
        <v>28.37</v>
      </c>
      <c r="K13">
        <v>30.77</v>
      </c>
      <c r="L13">
        <v>32.229999999999997</v>
      </c>
    </row>
    <row r="14" spans="1:12">
      <c r="A14" t="s">
        <v>260</v>
      </c>
      <c r="B14">
        <v>305</v>
      </c>
      <c r="C14">
        <v>554</v>
      </c>
      <c r="D14">
        <v>696</v>
      </c>
      <c r="E14">
        <v>753</v>
      </c>
      <c r="F14">
        <v>981</v>
      </c>
      <c r="G14" s="67">
        <v>1030</v>
      </c>
      <c r="H14" s="67">
        <v>1584</v>
      </c>
      <c r="I14" s="67">
        <v>1386</v>
      </c>
      <c r="J14" s="67">
        <v>1590</v>
      </c>
      <c r="K14" s="67">
        <v>1195</v>
      </c>
      <c r="L14" s="67">
        <v>1502</v>
      </c>
    </row>
    <row r="15" spans="1:12">
      <c r="A15" t="s">
        <v>259</v>
      </c>
      <c r="B15">
        <v>-438</v>
      </c>
      <c r="C15">
        <v>-183</v>
      </c>
      <c r="D15">
        <v>-387</v>
      </c>
      <c r="E15">
        <v>-574</v>
      </c>
      <c r="F15">
        <v>-566</v>
      </c>
      <c r="G15">
        <v>-694</v>
      </c>
      <c r="H15">
        <v>-831</v>
      </c>
      <c r="I15">
        <v>-678</v>
      </c>
      <c r="J15" s="67">
        <v>-1026</v>
      </c>
      <c r="K15">
        <v>-960</v>
      </c>
      <c r="L15">
        <v>-870</v>
      </c>
    </row>
    <row r="16" spans="1:12">
      <c r="A16" t="s">
        <v>258</v>
      </c>
      <c r="B16">
        <v>-133</v>
      </c>
      <c r="C16">
        <v>370</v>
      </c>
      <c r="D16">
        <v>309</v>
      </c>
      <c r="E16">
        <v>179</v>
      </c>
      <c r="F16">
        <v>415</v>
      </c>
      <c r="G16">
        <v>336</v>
      </c>
      <c r="H16">
        <v>753</v>
      </c>
      <c r="I16">
        <v>708</v>
      </c>
      <c r="J16">
        <v>564</v>
      </c>
      <c r="K16">
        <v>235</v>
      </c>
      <c r="L16">
        <v>632</v>
      </c>
    </row>
    <row r="17" spans="1:12">
      <c r="A17" t="s">
        <v>257</v>
      </c>
      <c r="B17">
        <v>-0.92</v>
      </c>
      <c r="C17">
        <v>2.52</v>
      </c>
      <c r="D17">
        <v>2.2599999999999998</v>
      </c>
      <c r="E17">
        <v>1.25</v>
      </c>
      <c r="F17">
        <v>2.62</v>
      </c>
      <c r="G17">
        <v>2.3199999999999998</v>
      </c>
      <c r="H17">
        <v>4.3</v>
      </c>
      <c r="I17">
        <v>7.11</v>
      </c>
      <c r="J17">
        <v>4.24</v>
      </c>
      <c r="K17">
        <v>3.89</v>
      </c>
    </row>
    <row r="18" spans="1:12">
      <c r="A18" t="s">
        <v>256</v>
      </c>
      <c r="B18">
        <v>376</v>
      </c>
      <c r="C18">
        <v>237</v>
      </c>
      <c r="D18">
        <v>86</v>
      </c>
      <c r="E18">
        <v>236</v>
      </c>
      <c r="F18">
        <v>182</v>
      </c>
      <c r="G18">
        <v>85</v>
      </c>
      <c r="H18">
        <v>-143</v>
      </c>
      <c r="I18">
        <v>-485</v>
      </c>
      <c r="J18">
        <v>-554</v>
      </c>
      <c r="K18" s="67">
        <v>-1155</v>
      </c>
    </row>
    <row r="20" spans="1:12">
      <c r="A20" t="s">
        <v>255</v>
      </c>
    </row>
    <row r="21" spans="1:12">
      <c r="A21" t="s">
        <v>254</v>
      </c>
      <c r="B21" t="s">
        <v>190</v>
      </c>
      <c r="C21" t="s">
        <v>189</v>
      </c>
      <c r="D21" t="s">
        <v>188</v>
      </c>
      <c r="E21" t="s">
        <v>187</v>
      </c>
      <c r="F21" t="s">
        <v>186</v>
      </c>
      <c r="G21" t="s">
        <v>185</v>
      </c>
      <c r="H21" t="s">
        <v>184</v>
      </c>
      <c r="I21" t="s">
        <v>183</v>
      </c>
      <c r="J21" t="s">
        <v>182</v>
      </c>
      <c r="K21" t="s">
        <v>181</v>
      </c>
      <c r="L21" t="s">
        <v>180</v>
      </c>
    </row>
    <row r="22" spans="1:12">
      <c r="A22" t="s">
        <v>253</v>
      </c>
      <c r="B22">
        <v>100</v>
      </c>
      <c r="C22">
        <v>100</v>
      </c>
      <c r="D22">
        <v>100</v>
      </c>
      <c r="E22">
        <v>100</v>
      </c>
      <c r="F22">
        <v>100</v>
      </c>
      <c r="G22">
        <v>100</v>
      </c>
      <c r="H22">
        <v>100</v>
      </c>
      <c r="I22">
        <v>100</v>
      </c>
      <c r="J22">
        <v>100</v>
      </c>
      <c r="K22">
        <v>100</v>
      </c>
      <c r="L22">
        <v>100</v>
      </c>
    </row>
    <row r="23" spans="1:12">
      <c r="A23" t="s">
        <v>252</v>
      </c>
      <c r="B23">
        <v>20.74</v>
      </c>
      <c r="C23">
        <v>25.21</v>
      </c>
      <c r="D23">
        <v>48.87</v>
      </c>
      <c r="E23">
        <v>79.64</v>
      </c>
      <c r="F23">
        <v>74.88</v>
      </c>
      <c r="G23">
        <v>73.19</v>
      </c>
      <c r="H23">
        <v>66.11</v>
      </c>
      <c r="I23">
        <v>65.33</v>
      </c>
      <c r="J23">
        <v>71.010000000000005</v>
      </c>
      <c r="K23">
        <v>79.760000000000005</v>
      </c>
      <c r="L23">
        <v>79.73</v>
      </c>
    </row>
    <row r="24" spans="1:12">
      <c r="A24" t="s">
        <v>251</v>
      </c>
      <c r="B24">
        <v>79.260000000000005</v>
      </c>
      <c r="C24">
        <v>74.790000000000006</v>
      </c>
      <c r="D24">
        <v>51.13</v>
      </c>
      <c r="E24">
        <v>20.36</v>
      </c>
      <c r="F24">
        <v>25.12</v>
      </c>
      <c r="G24">
        <v>26.81</v>
      </c>
      <c r="H24">
        <v>33.89</v>
      </c>
      <c r="I24">
        <v>34.67</v>
      </c>
      <c r="J24">
        <v>28.99</v>
      </c>
      <c r="K24">
        <v>20.239999999999998</v>
      </c>
      <c r="L24">
        <v>20.27</v>
      </c>
    </row>
    <row r="25" spans="1:12">
      <c r="A25" t="s">
        <v>250</v>
      </c>
      <c r="B25">
        <v>36.229999999999997</v>
      </c>
      <c r="C25">
        <v>31.83</v>
      </c>
      <c r="D25">
        <v>28.67</v>
      </c>
      <c r="E25">
        <v>3.61</v>
      </c>
      <c r="F25">
        <v>3.47</v>
      </c>
      <c r="G25">
        <v>3.71</v>
      </c>
      <c r="H25">
        <v>3.77</v>
      </c>
      <c r="I25">
        <v>3.79</v>
      </c>
      <c r="J25">
        <v>4.5</v>
      </c>
      <c r="K25">
        <v>3.94</v>
      </c>
      <c r="L25">
        <v>3.78</v>
      </c>
    </row>
    <row r="26" spans="1:12">
      <c r="A26" t="s">
        <v>249</v>
      </c>
    </row>
    <row r="27" spans="1:12">
      <c r="A27" t="s">
        <v>248</v>
      </c>
      <c r="B27">
        <v>13</v>
      </c>
      <c r="C27">
        <v>11.25</v>
      </c>
      <c r="D27">
        <v>11.17</v>
      </c>
      <c r="E27">
        <v>5.33</v>
      </c>
      <c r="F27">
        <v>5.39</v>
      </c>
      <c r="G27">
        <v>5.18</v>
      </c>
      <c r="H27">
        <v>6.93</v>
      </c>
      <c r="I27">
        <v>6.15</v>
      </c>
      <c r="J27">
        <v>7.12</v>
      </c>
      <c r="K27">
        <v>7.47</v>
      </c>
      <c r="L27">
        <v>6.92</v>
      </c>
    </row>
    <row r="28" spans="1:12">
      <c r="A28" t="s">
        <v>247</v>
      </c>
      <c r="B28">
        <v>30.04</v>
      </c>
      <c r="C28">
        <v>31.7</v>
      </c>
      <c r="D28">
        <v>11.3</v>
      </c>
      <c r="E28">
        <v>11.42</v>
      </c>
      <c r="F28">
        <v>16.25</v>
      </c>
      <c r="G28">
        <v>17.920000000000002</v>
      </c>
      <c r="H28">
        <v>23.19</v>
      </c>
      <c r="I28">
        <v>24.72</v>
      </c>
      <c r="J28">
        <v>17.37</v>
      </c>
      <c r="K28">
        <v>8.83</v>
      </c>
      <c r="L28">
        <v>9.57</v>
      </c>
    </row>
    <row r="29" spans="1:12">
      <c r="A29" t="s">
        <v>246</v>
      </c>
      <c r="B29">
        <v>-24.07</v>
      </c>
      <c r="C29">
        <v>-21.11</v>
      </c>
      <c r="D29">
        <v>-2.1800000000000002</v>
      </c>
      <c r="E29">
        <v>-0.39</v>
      </c>
      <c r="F29">
        <v>-0.43</v>
      </c>
      <c r="G29">
        <v>0.24</v>
      </c>
      <c r="H29">
        <v>0.25</v>
      </c>
      <c r="I29">
        <v>-2.04</v>
      </c>
      <c r="J29">
        <v>-2.16</v>
      </c>
      <c r="K29">
        <v>-1.75</v>
      </c>
      <c r="L29">
        <v>-1.55</v>
      </c>
    </row>
    <row r="30" spans="1:12">
      <c r="A30" t="s">
        <v>245</v>
      </c>
      <c r="B30">
        <v>5.97</v>
      </c>
      <c r="C30">
        <v>10.59</v>
      </c>
      <c r="D30">
        <v>9.1199999999999992</v>
      </c>
      <c r="E30">
        <v>11.04</v>
      </c>
      <c r="F30">
        <v>15.83</v>
      </c>
      <c r="G30">
        <v>18.16</v>
      </c>
      <c r="H30">
        <v>23.44</v>
      </c>
      <c r="I30">
        <v>22.68</v>
      </c>
      <c r="J30">
        <v>15.21</v>
      </c>
      <c r="K30">
        <v>7.08</v>
      </c>
      <c r="L30">
        <v>8.02</v>
      </c>
    </row>
    <row r="32" spans="1:12">
      <c r="A32" t="s">
        <v>244</v>
      </c>
      <c r="B32" t="s">
        <v>190</v>
      </c>
      <c r="C32" t="s">
        <v>189</v>
      </c>
      <c r="D32" t="s">
        <v>188</v>
      </c>
      <c r="E32" t="s">
        <v>187</v>
      </c>
      <c r="F32" t="s">
        <v>186</v>
      </c>
      <c r="G32" t="s">
        <v>185</v>
      </c>
      <c r="H32" t="s">
        <v>184</v>
      </c>
      <c r="I32" t="s">
        <v>183</v>
      </c>
      <c r="J32" t="s">
        <v>182</v>
      </c>
      <c r="K32" t="s">
        <v>181</v>
      </c>
      <c r="L32" t="s">
        <v>180</v>
      </c>
    </row>
    <row r="33" spans="1:12">
      <c r="A33" t="s">
        <v>243</v>
      </c>
      <c r="B33">
        <v>40.07</v>
      </c>
      <c r="C33">
        <v>38.14</v>
      </c>
      <c r="D33">
        <v>37.9</v>
      </c>
      <c r="E33">
        <v>38.520000000000003</v>
      </c>
      <c r="F33">
        <v>37.75</v>
      </c>
      <c r="G33">
        <v>37.950000000000003</v>
      </c>
      <c r="H33">
        <v>35.369999999999997</v>
      </c>
      <c r="I33">
        <v>39.479999999999997</v>
      </c>
      <c r="J33">
        <v>14.33</v>
      </c>
      <c r="K33">
        <v>25.3</v>
      </c>
      <c r="L33">
        <v>25.26</v>
      </c>
    </row>
    <row r="34" spans="1:12">
      <c r="A34" t="s">
        <v>242</v>
      </c>
      <c r="B34">
        <v>3.58</v>
      </c>
      <c r="C34">
        <v>6.55</v>
      </c>
      <c r="D34">
        <v>5.66</v>
      </c>
      <c r="E34">
        <v>6.79</v>
      </c>
      <c r="F34">
        <v>9.85</v>
      </c>
      <c r="G34">
        <v>11.27</v>
      </c>
      <c r="H34">
        <v>15.15</v>
      </c>
      <c r="I34">
        <v>13.72</v>
      </c>
      <c r="J34">
        <v>13.03</v>
      </c>
      <c r="K34">
        <v>5.29</v>
      </c>
      <c r="L34">
        <v>6</v>
      </c>
    </row>
    <row r="35" spans="1:12">
      <c r="A35" t="s">
        <v>241</v>
      </c>
      <c r="B35">
        <v>0.69</v>
      </c>
      <c r="C35">
        <v>0.77</v>
      </c>
      <c r="D35">
        <v>0.85</v>
      </c>
      <c r="E35">
        <v>0.87</v>
      </c>
      <c r="F35">
        <v>0.91</v>
      </c>
      <c r="G35">
        <v>0.89</v>
      </c>
      <c r="H35">
        <v>0.88</v>
      </c>
      <c r="I35">
        <v>0.72</v>
      </c>
      <c r="J35">
        <v>0.77</v>
      </c>
      <c r="K35">
        <v>0.76</v>
      </c>
      <c r="L35">
        <v>0.7</v>
      </c>
    </row>
    <row r="36" spans="1:12">
      <c r="A36" t="s">
        <v>240</v>
      </c>
      <c r="B36">
        <v>2.48</v>
      </c>
      <c r="C36">
        <v>5.0199999999999996</v>
      </c>
      <c r="D36">
        <v>4.79</v>
      </c>
      <c r="E36">
        <v>5.91</v>
      </c>
      <c r="F36">
        <v>8.9600000000000009</v>
      </c>
      <c r="G36">
        <v>10.07</v>
      </c>
      <c r="H36">
        <v>13.34</v>
      </c>
      <c r="I36">
        <v>9.8699999999999992</v>
      </c>
      <c r="J36">
        <v>9.99</v>
      </c>
      <c r="K36">
        <v>4.04</v>
      </c>
      <c r="L36">
        <v>4.22</v>
      </c>
    </row>
    <row r="37" spans="1:12">
      <c r="A37" t="s">
        <v>239</v>
      </c>
      <c r="B37">
        <v>5.72</v>
      </c>
      <c r="C37">
        <v>4.54</v>
      </c>
      <c r="D37">
        <v>4.43</v>
      </c>
      <c r="E37">
        <v>3.87</v>
      </c>
      <c r="F37">
        <v>2.88</v>
      </c>
      <c r="G37">
        <v>2.91</v>
      </c>
      <c r="H37">
        <v>2.71</v>
      </c>
      <c r="I37">
        <v>3.4</v>
      </c>
      <c r="J37">
        <v>2.89</v>
      </c>
      <c r="K37">
        <v>2.91</v>
      </c>
      <c r="L37">
        <v>3.26</v>
      </c>
    </row>
    <row r="38" spans="1:12">
      <c r="A38" t="s">
        <v>238</v>
      </c>
      <c r="B38">
        <v>15.85</v>
      </c>
      <c r="C38">
        <v>25.4</v>
      </c>
      <c r="D38">
        <v>21.46</v>
      </c>
      <c r="E38">
        <v>24.36</v>
      </c>
      <c r="F38">
        <v>29.45</v>
      </c>
      <c r="G38">
        <v>29.11</v>
      </c>
      <c r="H38">
        <v>37.369999999999997</v>
      </c>
      <c r="I38">
        <v>30.48</v>
      </c>
      <c r="J38">
        <v>31.09</v>
      </c>
      <c r="K38">
        <v>11.7</v>
      </c>
      <c r="L38">
        <v>13.38</v>
      </c>
    </row>
    <row r="39" spans="1:12">
      <c r="A39" t="s">
        <v>237</v>
      </c>
      <c r="B39">
        <v>5.74</v>
      </c>
      <c r="C39">
        <v>11.03</v>
      </c>
      <c r="D39">
        <v>10.83</v>
      </c>
      <c r="E39">
        <v>13.48</v>
      </c>
      <c r="F39">
        <v>19.38</v>
      </c>
      <c r="G39">
        <v>20.9</v>
      </c>
      <c r="H39">
        <v>27.86</v>
      </c>
      <c r="I39">
        <v>18.149999999999999</v>
      </c>
      <c r="J39">
        <v>17.7</v>
      </c>
      <c r="K39">
        <v>7.63</v>
      </c>
      <c r="L39">
        <v>7.86</v>
      </c>
    </row>
    <row r="40" spans="1:12">
      <c r="A40" t="s">
        <v>236</v>
      </c>
      <c r="B40">
        <v>3.18</v>
      </c>
      <c r="C40">
        <v>4.75</v>
      </c>
      <c r="D40">
        <v>5.51</v>
      </c>
      <c r="E40">
        <v>12.17</v>
      </c>
      <c r="F40">
        <v>24.31</v>
      </c>
      <c r="G40">
        <v>35.82</v>
      </c>
      <c r="H40">
        <v>165</v>
      </c>
      <c r="I40">
        <v>45.83</v>
      </c>
      <c r="J40">
        <v>15.03</v>
      </c>
      <c r="K40">
        <v>9.01</v>
      </c>
      <c r="L40">
        <v>10.96</v>
      </c>
    </row>
    <row r="42" spans="1:12">
      <c r="A42" t="s">
        <v>235</v>
      </c>
    </row>
    <row r="43" spans="1:12">
      <c r="B43" t="s">
        <v>190</v>
      </c>
      <c r="C43" t="s">
        <v>189</v>
      </c>
      <c r="D43" t="s">
        <v>188</v>
      </c>
      <c r="E43" t="s">
        <v>187</v>
      </c>
      <c r="F43" t="s">
        <v>186</v>
      </c>
      <c r="G43" t="s">
        <v>185</v>
      </c>
      <c r="H43" t="s">
        <v>184</v>
      </c>
      <c r="I43" t="s">
        <v>183</v>
      </c>
      <c r="J43" t="s">
        <v>182</v>
      </c>
      <c r="K43" t="s">
        <v>181</v>
      </c>
      <c r="L43" t="s">
        <v>196</v>
      </c>
    </row>
    <row r="44" spans="1:12">
      <c r="A44" t="s">
        <v>234</v>
      </c>
    </row>
    <row r="45" spans="1:12">
      <c r="A45" t="s">
        <v>230</v>
      </c>
      <c r="B45">
        <v>-7.18</v>
      </c>
      <c r="C45">
        <v>12.72</v>
      </c>
      <c r="D45">
        <v>12.67</v>
      </c>
      <c r="E45">
        <v>7.86</v>
      </c>
      <c r="F45">
        <v>10.72</v>
      </c>
      <c r="G45">
        <v>4.1100000000000003</v>
      </c>
      <c r="H45">
        <v>4.28</v>
      </c>
      <c r="I45">
        <v>5.95</v>
      </c>
      <c r="J45">
        <v>33.75</v>
      </c>
      <c r="K45">
        <v>4.17</v>
      </c>
      <c r="L45">
        <v>6.12</v>
      </c>
    </row>
    <row r="46" spans="1:12">
      <c r="A46" t="s">
        <v>229</v>
      </c>
      <c r="B46">
        <v>0.65</v>
      </c>
      <c r="C46">
        <v>3.01</v>
      </c>
      <c r="D46">
        <v>5.64</v>
      </c>
      <c r="E46">
        <v>11.06</v>
      </c>
      <c r="F46">
        <v>10.4</v>
      </c>
      <c r="G46">
        <v>7.53</v>
      </c>
      <c r="H46">
        <v>6.33</v>
      </c>
      <c r="I46">
        <v>4.78</v>
      </c>
      <c r="J46">
        <v>13.9</v>
      </c>
      <c r="K46">
        <v>13.86</v>
      </c>
    </row>
    <row r="47" spans="1:12">
      <c r="A47" t="s">
        <v>228</v>
      </c>
      <c r="B47">
        <v>4.53</v>
      </c>
      <c r="C47">
        <v>5.19</v>
      </c>
      <c r="D47">
        <v>5.31</v>
      </c>
      <c r="E47">
        <v>5.84</v>
      </c>
      <c r="F47">
        <v>7.08</v>
      </c>
      <c r="G47">
        <v>9.57</v>
      </c>
      <c r="H47">
        <v>7.87</v>
      </c>
      <c r="I47">
        <v>6.55</v>
      </c>
      <c r="J47">
        <v>11.24</v>
      </c>
      <c r="K47">
        <v>9.89</v>
      </c>
    </row>
    <row r="48" spans="1:12">
      <c r="A48" t="s">
        <v>227</v>
      </c>
      <c r="B48">
        <v>5.03</v>
      </c>
      <c r="C48">
        <v>5.82</v>
      </c>
      <c r="D48">
        <v>7.27</v>
      </c>
      <c r="E48">
        <v>7.67</v>
      </c>
      <c r="F48">
        <v>7.75</v>
      </c>
      <c r="G48">
        <v>7.02</v>
      </c>
      <c r="H48">
        <v>6.52</v>
      </c>
      <c r="I48">
        <v>5.93</v>
      </c>
      <c r="J48">
        <v>8.51</v>
      </c>
      <c r="K48">
        <v>8.48</v>
      </c>
    </row>
    <row r="49" spans="1:12">
      <c r="A49" t="s">
        <v>233</v>
      </c>
    </row>
    <row r="50" spans="1:12">
      <c r="A50" t="s">
        <v>230</v>
      </c>
      <c r="B50">
        <v>66.239999999999995</v>
      </c>
      <c r="C50">
        <v>18.98</v>
      </c>
      <c r="D50">
        <v>-59.85</v>
      </c>
      <c r="E50">
        <v>9.06</v>
      </c>
      <c r="F50">
        <v>57.52</v>
      </c>
      <c r="G50">
        <v>14.8</v>
      </c>
      <c r="H50">
        <v>34.93</v>
      </c>
      <c r="I50">
        <v>12.94</v>
      </c>
      <c r="J50">
        <v>-6</v>
      </c>
      <c r="K50">
        <v>-47.02</v>
      </c>
      <c r="L50">
        <v>20</v>
      </c>
    </row>
    <row r="51" spans="1:12">
      <c r="A51" t="s">
        <v>229</v>
      </c>
      <c r="B51">
        <v>13.1</v>
      </c>
      <c r="C51">
        <v>5.98</v>
      </c>
      <c r="D51">
        <v>-7.4</v>
      </c>
      <c r="E51">
        <v>-19.54</v>
      </c>
      <c r="F51">
        <v>-11.65</v>
      </c>
      <c r="G51">
        <v>25.4</v>
      </c>
      <c r="H51">
        <v>34.619999999999997</v>
      </c>
      <c r="I51">
        <v>20.49</v>
      </c>
      <c r="J51">
        <v>12.73</v>
      </c>
      <c r="K51">
        <v>-17.46</v>
      </c>
    </row>
    <row r="52" spans="1:12">
      <c r="A52" t="s">
        <v>228</v>
      </c>
      <c r="D52">
        <v>-7.12</v>
      </c>
      <c r="E52">
        <v>-12.22</v>
      </c>
      <c r="F52">
        <v>6.41</v>
      </c>
      <c r="G52">
        <v>-1.19</v>
      </c>
      <c r="H52">
        <v>1.33</v>
      </c>
      <c r="I52">
        <v>24.62</v>
      </c>
      <c r="J52">
        <v>20.97</v>
      </c>
      <c r="K52">
        <v>-2.72</v>
      </c>
    </row>
    <row r="53" spans="1:12">
      <c r="A53" t="s">
        <v>227</v>
      </c>
      <c r="I53">
        <v>7.58</v>
      </c>
      <c r="J53">
        <v>3.05</v>
      </c>
      <c r="K53">
        <v>1.74</v>
      </c>
    </row>
    <row r="54" spans="1:12">
      <c r="A54" t="s">
        <v>232</v>
      </c>
    </row>
    <row r="55" spans="1:12">
      <c r="A55" t="s">
        <v>230</v>
      </c>
      <c r="C55">
        <v>106.5</v>
      </c>
      <c r="D55">
        <v>-2.63</v>
      </c>
      <c r="E55">
        <v>29.24</v>
      </c>
      <c r="F55">
        <v>60.76</v>
      </c>
      <c r="G55">
        <v>19.09</v>
      </c>
      <c r="H55">
        <v>40.17</v>
      </c>
      <c r="I55">
        <v>-4.01</v>
      </c>
      <c r="J55">
        <v>27.03</v>
      </c>
      <c r="K55">
        <v>-57.74</v>
      </c>
    </row>
    <row r="56" spans="1:12">
      <c r="A56" t="s">
        <v>229</v>
      </c>
      <c r="C56">
        <v>26.18</v>
      </c>
      <c r="E56">
        <v>37.479999999999997</v>
      </c>
      <c r="F56">
        <v>26.48</v>
      </c>
      <c r="G56">
        <v>35.26</v>
      </c>
      <c r="H56">
        <v>38.96</v>
      </c>
      <c r="I56">
        <v>17.02</v>
      </c>
      <c r="J56">
        <v>19.559999999999999</v>
      </c>
      <c r="K56">
        <v>-19.829999999999998</v>
      </c>
    </row>
    <row r="57" spans="1:12">
      <c r="A57" t="s">
        <v>228</v>
      </c>
      <c r="E57">
        <v>20.38</v>
      </c>
      <c r="G57">
        <v>37.840000000000003</v>
      </c>
      <c r="H57">
        <v>27.56</v>
      </c>
      <c r="I57">
        <v>27.19</v>
      </c>
      <c r="J57">
        <v>26.76</v>
      </c>
      <c r="K57">
        <v>-2.97</v>
      </c>
    </row>
    <row r="58" spans="1:12">
      <c r="A58" t="s">
        <v>227</v>
      </c>
      <c r="B58">
        <v>-0.98</v>
      </c>
      <c r="F58">
        <v>43.73</v>
      </c>
      <c r="J58">
        <v>23.53</v>
      </c>
    </row>
    <row r="59" spans="1:12">
      <c r="A59" t="s">
        <v>231</v>
      </c>
    </row>
    <row r="60" spans="1:12">
      <c r="A60" t="s">
        <v>230</v>
      </c>
      <c r="C60">
        <v>103.27</v>
      </c>
      <c r="D60">
        <v>-2.4900000000000002</v>
      </c>
      <c r="E60">
        <v>32.130000000000003</v>
      </c>
      <c r="F60">
        <v>62.73</v>
      </c>
      <c r="G60">
        <v>23.46</v>
      </c>
      <c r="H60">
        <v>48.42</v>
      </c>
      <c r="I60">
        <v>-0.3</v>
      </c>
      <c r="J60">
        <v>27.68</v>
      </c>
      <c r="K60">
        <v>-57.84</v>
      </c>
      <c r="L60">
        <v>35.26</v>
      </c>
    </row>
    <row r="61" spans="1:12">
      <c r="A61" t="s">
        <v>229</v>
      </c>
      <c r="C61">
        <v>30.26</v>
      </c>
      <c r="E61">
        <v>37.840000000000003</v>
      </c>
      <c r="F61">
        <v>27.99</v>
      </c>
      <c r="G61">
        <v>38.46</v>
      </c>
      <c r="H61">
        <v>43.93</v>
      </c>
      <c r="I61">
        <v>22.25</v>
      </c>
      <c r="J61">
        <v>23.62</v>
      </c>
      <c r="K61">
        <v>-18.739999999999998</v>
      </c>
    </row>
    <row r="62" spans="1:12">
      <c r="A62" t="s">
        <v>228</v>
      </c>
      <c r="E62">
        <v>23.28</v>
      </c>
      <c r="G62">
        <v>39.39</v>
      </c>
      <c r="H62">
        <v>30.89</v>
      </c>
      <c r="I62">
        <v>31.47</v>
      </c>
      <c r="J62">
        <v>30.57</v>
      </c>
      <c r="K62">
        <v>-0.34</v>
      </c>
    </row>
    <row r="63" spans="1:12">
      <c r="A63" t="s">
        <v>227</v>
      </c>
      <c r="B63">
        <v>-4.01</v>
      </c>
      <c r="F63">
        <v>39.72</v>
      </c>
      <c r="J63">
        <v>26.88</v>
      </c>
    </row>
    <row r="65" spans="1:12">
      <c r="A65" t="s">
        <v>226</v>
      </c>
    </row>
    <row r="66" spans="1:12">
      <c r="A66" t="s">
        <v>225</v>
      </c>
      <c r="B66" t="s">
        <v>190</v>
      </c>
      <c r="C66" t="s">
        <v>189</v>
      </c>
      <c r="D66" t="s">
        <v>188</v>
      </c>
      <c r="E66" t="s">
        <v>187</v>
      </c>
      <c r="F66" t="s">
        <v>186</v>
      </c>
      <c r="G66" t="s">
        <v>185</v>
      </c>
      <c r="H66" t="s">
        <v>184</v>
      </c>
      <c r="I66" t="s">
        <v>183</v>
      </c>
      <c r="J66" t="s">
        <v>182</v>
      </c>
      <c r="K66" t="s">
        <v>181</v>
      </c>
      <c r="L66" t="s">
        <v>180</v>
      </c>
    </row>
    <row r="67" spans="1:12">
      <c r="A67" t="s">
        <v>224</v>
      </c>
      <c r="B67">
        <v>85.82</v>
      </c>
      <c r="C67">
        <v>81.36</v>
      </c>
      <c r="D67">
        <v>25.7</v>
      </c>
      <c r="E67">
        <v>8.19</v>
      </c>
      <c r="F67">
        <v>30.28</v>
      </c>
      <c r="G67">
        <v>4.99</v>
      </c>
      <c r="H67">
        <v>53.79</v>
      </c>
      <c r="I67">
        <v>-12.5</v>
      </c>
      <c r="J67">
        <v>14.72</v>
      </c>
      <c r="K67">
        <v>-24.84</v>
      </c>
    </row>
    <row r="68" spans="1:12">
      <c r="A68" t="s">
        <v>223</v>
      </c>
      <c r="D68">
        <v>-16.75</v>
      </c>
      <c r="E68">
        <v>-42</v>
      </c>
      <c r="F68">
        <v>131.84</v>
      </c>
      <c r="G68">
        <v>-19.04</v>
      </c>
      <c r="H68">
        <v>124.11</v>
      </c>
      <c r="I68">
        <v>-5.98</v>
      </c>
      <c r="J68">
        <v>-20.34</v>
      </c>
      <c r="K68">
        <v>-58.33</v>
      </c>
    </row>
    <row r="69" spans="1:12">
      <c r="A69" t="s">
        <v>222</v>
      </c>
      <c r="B69">
        <v>12.89</v>
      </c>
      <c r="C69">
        <v>4.78</v>
      </c>
      <c r="D69">
        <v>8.9700000000000006</v>
      </c>
      <c r="E69">
        <v>12.33</v>
      </c>
      <c r="F69">
        <v>10.98</v>
      </c>
      <c r="G69">
        <v>12.93</v>
      </c>
      <c r="H69">
        <v>14.84</v>
      </c>
      <c r="I69">
        <v>11.43</v>
      </c>
      <c r="J69">
        <v>12.93</v>
      </c>
      <c r="K69">
        <v>11.62</v>
      </c>
      <c r="L69">
        <v>10.31</v>
      </c>
    </row>
    <row r="70" spans="1:12">
      <c r="A70" t="s">
        <v>221</v>
      </c>
      <c r="B70">
        <v>-3.91</v>
      </c>
      <c r="C70">
        <v>9.67</v>
      </c>
      <c r="D70">
        <v>7.15</v>
      </c>
      <c r="E70">
        <v>3.84</v>
      </c>
      <c r="F70">
        <v>8.0500000000000007</v>
      </c>
      <c r="G70">
        <v>6.26</v>
      </c>
      <c r="H70">
        <v>13.45</v>
      </c>
      <c r="I70">
        <v>11.94</v>
      </c>
      <c r="J70">
        <v>7.11</v>
      </c>
      <c r="K70">
        <v>2.84</v>
      </c>
      <c r="L70">
        <v>7.49</v>
      </c>
    </row>
    <row r="71" spans="1:12">
      <c r="A71" t="s">
        <v>220</v>
      </c>
      <c r="B71">
        <v>-1.0900000000000001</v>
      </c>
      <c r="C71">
        <v>1.48</v>
      </c>
      <c r="D71">
        <v>1.26</v>
      </c>
      <c r="E71">
        <v>0.56999999999999995</v>
      </c>
      <c r="F71">
        <v>0.82</v>
      </c>
      <c r="G71">
        <v>0.56000000000000005</v>
      </c>
      <c r="H71">
        <v>0.89</v>
      </c>
      <c r="I71">
        <v>0.87</v>
      </c>
      <c r="J71">
        <v>0.55000000000000004</v>
      </c>
      <c r="K71">
        <v>0.54</v>
      </c>
      <c r="L71">
        <v>1.25</v>
      </c>
    </row>
    <row r="73" spans="1:12">
      <c r="A73" t="s">
        <v>219</v>
      </c>
    </row>
    <row r="74" spans="1:12">
      <c r="A74" t="s">
        <v>218</v>
      </c>
      <c r="B74" t="s">
        <v>190</v>
      </c>
      <c r="C74" t="s">
        <v>189</v>
      </c>
      <c r="D74" t="s">
        <v>188</v>
      </c>
      <c r="E74" t="s">
        <v>187</v>
      </c>
      <c r="F74" t="s">
        <v>186</v>
      </c>
      <c r="G74" t="s">
        <v>185</v>
      </c>
      <c r="H74" t="s">
        <v>184</v>
      </c>
      <c r="I74" t="s">
        <v>183</v>
      </c>
      <c r="J74" t="s">
        <v>182</v>
      </c>
      <c r="K74" t="s">
        <v>181</v>
      </c>
      <c r="L74" t="s">
        <v>196</v>
      </c>
    </row>
    <row r="75" spans="1:12">
      <c r="A75" t="s">
        <v>217</v>
      </c>
      <c r="B75">
        <v>23.91</v>
      </c>
      <c r="C75">
        <v>24.08</v>
      </c>
      <c r="D75">
        <v>21.96</v>
      </c>
      <c r="E75">
        <v>22.74</v>
      </c>
      <c r="F75">
        <v>22.78</v>
      </c>
      <c r="G75">
        <v>19.690000000000001</v>
      </c>
      <c r="H75">
        <v>20.329999999999998</v>
      </c>
      <c r="I75">
        <v>15.86</v>
      </c>
      <c r="J75">
        <v>15.09</v>
      </c>
      <c r="K75">
        <v>11.33</v>
      </c>
      <c r="L75">
        <v>12.56</v>
      </c>
    </row>
    <row r="76" spans="1:12">
      <c r="A76" t="s">
        <v>216</v>
      </c>
      <c r="B76">
        <v>2.2400000000000002</v>
      </c>
      <c r="C76">
        <v>2.39</v>
      </c>
      <c r="D76">
        <v>2.63</v>
      </c>
      <c r="E76">
        <v>2.36</v>
      </c>
      <c r="F76">
        <v>2.6</v>
      </c>
      <c r="G76">
        <v>4.1900000000000004</v>
      </c>
      <c r="H76">
        <v>3.25</v>
      </c>
      <c r="I76">
        <v>3.03</v>
      </c>
      <c r="J76">
        <v>3.18</v>
      </c>
      <c r="K76">
        <v>3.35</v>
      </c>
      <c r="L76">
        <v>3</v>
      </c>
    </row>
    <row r="77" spans="1:12">
      <c r="A77" t="s">
        <v>215</v>
      </c>
      <c r="B77">
        <v>0.92</v>
      </c>
      <c r="C77">
        <v>0.9</v>
      </c>
      <c r="D77">
        <v>0.85</v>
      </c>
      <c r="E77">
        <v>1.05</v>
      </c>
      <c r="F77">
        <v>1.03</v>
      </c>
      <c r="G77">
        <v>0.94</v>
      </c>
      <c r="H77">
        <v>0.78</v>
      </c>
      <c r="I77">
        <v>0.47</v>
      </c>
      <c r="J77">
        <v>0.53</v>
      </c>
      <c r="K77">
        <v>0.55000000000000004</v>
      </c>
      <c r="L77">
        <v>0.42</v>
      </c>
    </row>
    <row r="78" spans="1:12">
      <c r="A78" t="s">
        <v>214</v>
      </c>
      <c r="B78">
        <v>5.71</v>
      </c>
      <c r="C78">
        <v>5.75</v>
      </c>
      <c r="D78">
        <v>5.27</v>
      </c>
      <c r="E78">
        <v>5.4</v>
      </c>
      <c r="F78">
        <v>3.77</v>
      </c>
      <c r="G78">
        <v>3.59</v>
      </c>
      <c r="H78">
        <v>1.1000000000000001</v>
      </c>
      <c r="I78">
        <v>1.21</v>
      </c>
      <c r="J78">
        <v>1.18</v>
      </c>
      <c r="K78">
        <v>1.1499999999999999</v>
      </c>
      <c r="L78">
        <v>1.1399999999999999</v>
      </c>
    </row>
    <row r="79" spans="1:12">
      <c r="A79" t="s">
        <v>213</v>
      </c>
      <c r="B79">
        <v>32.78</v>
      </c>
      <c r="C79">
        <v>33.130000000000003</v>
      </c>
      <c r="D79">
        <v>30.71</v>
      </c>
      <c r="E79">
        <v>31.55</v>
      </c>
      <c r="F79">
        <v>30.18</v>
      </c>
      <c r="G79">
        <v>28.41</v>
      </c>
      <c r="H79">
        <v>25.46</v>
      </c>
      <c r="I79">
        <v>20.58</v>
      </c>
      <c r="J79">
        <v>19.98</v>
      </c>
      <c r="K79">
        <v>16.38</v>
      </c>
      <c r="L79">
        <v>17.13</v>
      </c>
    </row>
    <row r="80" spans="1:12">
      <c r="A80" t="s">
        <v>212</v>
      </c>
      <c r="B80">
        <v>63.55</v>
      </c>
      <c r="C80">
        <v>62.14</v>
      </c>
      <c r="D80">
        <v>65.48</v>
      </c>
      <c r="E80">
        <v>65.56</v>
      </c>
      <c r="F80">
        <v>66.680000000000007</v>
      </c>
      <c r="G80">
        <v>69.55</v>
      </c>
      <c r="H80">
        <v>73.5</v>
      </c>
      <c r="I80">
        <v>56.88</v>
      </c>
      <c r="J80">
        <v>58.51</v>
      </c>
      <c r="K80">
        <v>62.14</v>
      </c>
      <c r="L80">
        <v>65.17</v>
      </c>
    </row>
    <row r="81" spans="1:12">
      <c r="A81" t="s">
        <v>211</v>
      </c>
      <c r="I81">
        <v>20.85</v>
      </c>
      <c r="J81">
        <v>19.329999999999998</v>
      </c>
      <c r="K81">
        <v>18.97</v>
      </c>
      <c r="L81">
        <v>15.97</v>
      </c>
    </row>
    <row r="82" spans="1:12">
      <c r="A82" t="s">
        <v>210</v>
      </c>
      <c r="B82">
        <v>3.67</v>
      </c>
      <c r="C82">
        <v>4.7300000000000004</v>
      </c>
      <c r="D82">
        <v>3.81</v>
      </c>
      <c r="E82">
        <v>2.89</v>
      </c>
      <c r="F82">
        <v>3.13</v>
      </c>
      <c r="G82">
        <v>2.04</v>
      </c>
      <c r="H82">
        <v>1.04</v>
      </c>
      <c r="I82">
        <v>1.7</v>
      </c>
      <c r="J82">
        <v>2.1800000000000002</v>
      </c>
      <c r="K82">
        <v>2.5099999999999998</v>
      </c>
      <c r="L82">
        <v>1.74</v>
      </c>
    </row>
    <row r="83" spans="1:12">
      <c r="A83" t="s">
        <v>209</v>
      </c>
      <c r="B83">
        <v>100</v>
      </c>
      <c r="C83">
        <v>100</v>
      </c>
      <c r="D83">
        <v>100</v>
      </c>
      <c r="E83">
        <v>100</v>
      </c>
      <c r="F83">
        <v>100</v>
      </c>
      <c r="G83">
        <v>100</v>
      </c>
      <c r="H83">
        <v>100</v>
      </c>
      <c r="I83">
        <v>100</v>
      </c>
      <c r="J83">
        <v>100</v>
      </c>
      <c r="K83">
        <v>100</v>
      </c>
      <c r="L83">
        <v>100</v>
      </c>
    </row>
    <row r="84" spans="1:12">
      <c r="A84" t="s">
        <v>208</v>
      </c>
      <c r="B84">
        <v>1.27</v>
      </c>
      <c r="C84">
        <v>1.2</v>
      </c>
      <c r="D84">
        <v>1.99</v>
      </c>
      <c r="E84">
        <v>1.18</v>
      </c>
      <c r="F84">
        <v>1.1000000000000001</v>
      </c>
      <c r="G84">
        <v>1</v>
      </c>
      <c r="H84">
        <v>0.96</v>
      </c>
      <c r="I84">
        <v>0.92</v>
      </c>
      <c r="J84">
        <v>1.1200000000000001</v>
      </c>
      <c r="K84">
        <v>1.21</v>
      </c>
      <c r="L84">
        <v>1.2</v>
      </c>
    </row>
    <row r="85" spans="1:12">
      <c r="A85" t="s">
        <v>207</v>
      </c>
      <c r="B85">
        <v>3.13</v>
      </c>
      <c r="C85">
        <v>4.41</v>
      </c>
      <c r="D85">
        <v>4</v>
      </c>
      <c r="E85">
        <v>2.92</v>
      </c>
      <c r="F85">
        <v>2</v>
      </c>
      <c r="G85">
        <v>1.89</v>
      </c>
      <c r="H85">
        <v>1.76</v>
      </c>
      <c r="I85">
        <v>3.2</v>
      </c>
      <c r="J85">
        <v>2.86</v>
      </c>
      <c r="K85">
        <v>4.45</v>
      </c>
      <c r="L85">
        <v>2.2200000000000002</v>
      </c>
    </row>
    <row r="86" spans="1:12">
      <c r="A86" t="s">
        <v>206</v>
      </c>
    </row>
    <row r="87" spans="1:12">
      <c r="A87" t="s">
        <v>205</v>
      </c>
      <c r="B87">
        <v>13.49</v>
      </c>
      <c r="C87">
        <v>14.37</v>
      </c>
      <c r="D87">
        <v>10.49</v>
      </c>
      <c r="E87">
        <v>13.46</v>
      </c>
      <c r="F87">
        <v>14.3</v>
      </c>
      <c r="G87">
        <v>13.93</v>
      </c>
      <c r="H87">
        <v>14.68</v>
      </c>
      <c r="I87">
        <v>12.8</v>
      </c>
      <c r="J87">
        <v>12.44</v>
      </c>
      <c r="K87">
        <v>7.62</v>
      </c>
      <c r="L87">
        <v>6.76</v>
      </c>
    </row>
    <row r="88" spans="1:12">
      <c r="A88" t="s">
        <v>204</v>
      </c>
      <c r="B88">
        <v>7.35</v>
      </c>
      <c r="C88">
        <v>8.42</v>
      </c>
      <c r="D88">
        <v>12.57</v>
      </c>
      <c r="E88">
        <v>9.6999999999999993</v>
      </c>
      <c r="F88">
        <v>9.66</v>
      </c>
      <c r="G88">
        <v>10.210000000000001</v>
      </c>
      <c r="H88">
        <v>10.24</v>
      </c>
      <c r="I88">
        <v>8.52</v>
      </c>
      <c r="J88">
        <v>8.7200000000000006</v>
      </c>
      <c r="K88">
        <v>13.68</v>
      </c>
      <c r="L88">
        <v>17.100000000000001</v>
      </c>
    </row>
    <row r="89" spans="1:12">
      <c r="A89" t="s">
        <v>203</v>
      </c>
      <c r="B89">
        <v>25.24</v>
      </c>
      <c r="C89">
        <v>28.4</v>
      </c>
      <c r="D89">
        <v>29.06</v>
      </c>
      <c r="E89">
        <v>27.27</v>
      </c>
      <c r="F89">
        <v>27.06</v>
      </c>
      <c r="G89">
        <v>27.03</v>
      </c>
      <c r="H89">
        <v>27.64</v>
      </c>
      <c r="I89">
        <v>25.45</v>
      </c>
      <c r="J89">
        <v>25.14</v>
      </c>
      <c r="K89">
        <v>26.96</v>
      </c>
      <c r="L89">
        <v>27.29</v>
      </c>
    </row>
    <row r="90" spans="1:12">
      <c r="A90" t="s">
        <v>202</v>
      </c>
      <c r="B90">
        <v>34.090000000000003</v>
      </c>
      <c r="C90">
        <v>26.17</v>
      </c>
      <c r="D90">
        <v>21.15</v>
      </c>
      <c r="E90">
        <v>15.82</v>
      </c>
      <c r="F90">
        <v>12.92</v>
      </c>
      <c r="G90">
        <v>11.1</v>
      </c>
      <c r="H90">
        <v>8.74</v>
      </c>
      <c r="I90">
        <v>26.55</v>
      </c>
      <c r="J90">
        <v>21.06</v>
      </c>
      <c r="K90">
        <v>14.82</v>
      </c>
      <c r="L90">
        <v>11.88</v>
      </c>
    </row>
    <row r="91" spans="1:12">
      <c r="A91" t="s">
        <v>201</v>
      </c>
      <c r="B91">
        <v>23.18</v>
      </c>
      <c r="C91">
        <v>23.39</v>
      </c>
      <c r="D91">
        <v>27.2</v>
      </c>
      <c r="E91">
        <v>31.1</v>
      </c>
      <c r="F91">
        <v>25.27</v>
      </c>
      <c r="G91">
        <v>27.46</v>
      </c>
      <c r="H91">
        <v>26.71</v>
      </c>
      <c r="I91">
        <v>18.579999999999998</v>
      </c>
      <c r="J91">
        <v>19.149999999999999</v>
      </c>
      <c r="K91">
        <v>23.85</v>
      </c>
      <c r="L91">
        <v>30.16</v>
      </c>
    </row>
    <row r="92" spans="1:12">
      <c r="A92" t="s">
        <v>200</v>
      </c>
      <c r="B92">
        <v>82.51</v>
      </c>
      <c r="C92">
        <v>77.97</v>
      </c>
      <c r="D92">
        <v>77.42</v>
      </c>
      <c r="E92">
        <v>74.19</v>
      </c>
      <c r="F92">
        <v>65.239999999999995</v>
      </c>
      <c r="G92">
        <v>65.59</v>
      </c>
      <c r="H92">
        <v>63.1</v>
      </c>
      <c r="I92">
        <v>70.58</v>
      </c>
      <c r="J92">
        <v>65.349999999999994</v>
      </c>
      <c r="K92">
        <v>65.63</v>
      </c>
      <c r="L92">
        <v>69.319999999999993</v>
      </c>
    </row>
    <row r="93" spans="1:12">
      <c r="A93" t="s">
        <v>199</v>
      </c>
      <c r="B93">
        <v>17.489999999999998</v>
      </c>
      <c r="C93">
        <v>22.03</v>
      </c>
      <c r="D93">
        <v>22.58</v>
      </c>
      <c r="E93">
        <v>25.81</v>
      </c>
      <c r="F93">
        <v>34.76</v>
      </c>
      <c r="G93">
        <v>34.409999999999997</v>
      </c>
      <c r="H93">
        <v>36.9</v>
      </c>
      <c r="I93">
        <v>29.42</v>
      </c>
      <c r="J93">
        <v>34.65</v>
      </c>
      <c r="K93">
        <v>34.380000000000003</v>
      </c>
      <c r="L93">
        <v>30.68</v>
      </c>
    </row>
    <row r="94" spans="1:12">
      <c r="A94" t="s">
        <v>198</v>
      </c>
      <c r="B94">
        <v>100</v>
      </c>
      <c r="C94">
        <v>100</v>
      </c>
      <c r="D94">
        <v>100</v>
      </c>
      <c r="E94">
        <v>100</v>
      </c>
      <c r="F94">
        <v>100</v>
      </c>
      <c r="G94">
        <v>100</v>
      </c>
      <c r="H94">
        <v>100</v>
      </c>
      <c r="I94">
        <v>100</v>
      </c>
      <c r="J94">
        <v>100</v>
      </c>
      <c r="K94">
        <v>100</v>
      </c>
      <c r="L94">
        <v>100</v>
      </c>
    </row>
    <row r="96" spans="1:12">
      <c r="A96" t="s">
        <v>197</v>
      </c>
      <c r="B96" t="s">
        <v>190</v>
      </c>
      <c r="C96" t="s">
        <v>189</v>
      </c>
      <c r="D96" t="s">
        <v>188</v>
      </c>
      <c r="E96" t="s">
        <v>187</v>
      </c>
      <c r="F96" t="s">
        <v>186</v>
      </c>
      <c r="G96" t="s">
        <v>185</v>
      </c>
      <c r="H96" t="s">
        <v>184</v>
      </c>
      <c r="I96" t="s">
        <v>183</v>
      </c>
      <c r="J96" t="s">
        <v>182</v>
      </c>
      <c r="K96" t="s">
        <v>181</v>
      </c>
      <c r="L96" t="s">
        <v>196</v>
      </c>
    </row>
    <row r="97" spans="1:12">
      <c r="A97" t="s">
        <v>168</v>
      </c>
      <c r="B97">
        <v>1.3</v>
      </c>
      <c r="C97">
        <v>1.17</v>
      </c>
      <c r="D97">
        <v>1.06</v>
      </c>
      <c r="E97">
        <v>1.1599999999999999</v>
      </c>
      <c r="F97">
        <v>1.1200000000000001</v>
      </c>
      <c r="G97">
        <v>1.05</v>
      </c>
      <c r="H97">
        <v>0.92</v>
      </c>
      <c r="I97">
        <v>0.81</v>
      </c>
      <c r="J97">
        <v>0.79</v>
      </c>
      <c r="K97">
        <v>0.61</v>
      </c>
      <c r="L97">
        <v>0.63</v>
      </c>
    </row>
    <row r="98" spans="1:12">
      <c r="A98" t="s">
        <v>195</v>
      </c>
      <c r="B98">
        <v>1.04</v>
      </c>
      <c r="C98">
        <v>0.93</v>
      </c>
      <c r="D98">
        <v>0.85</v>
      </c>
      <c r="E98">
        <v>0.92</v>
      </c>
      <c r="F98">
        <v>0.93</v>
      </c>
      <c r="G98">
        <v>0.88</v>
      </c>
      <c r="H98">
        <v>0.85</v>
      </c>
      <c r="I98">
        <v>0.74</v>
      </c>
      <c r="J98">
        <v>0.73</v>
      </c>
      <c r="K98">
        <v>0.54</v>
      </c>
      <c r="L98">
        <v>0.56999999999999995</v>
      </c>
    </row>
    <row r="99" spans="1:12">
      <c r="A99" t="s">
        <v>194</v>
      </c>
      <c r="B99">
        <v>5.72</v>
      </c>
      <c r="C99">
        <v>4.54</v>
      </c>
      <c r="D99">
        <v>4.43</v>
      </c>
      <c r="E99">
        <v>3.87</v>
      </c>
      <c r="F99">
        <v>2.88</v>
      </c>
      <c r="G99">
        <v>2.91</v>
      </c>
      <c r="H99">
        <v>2.71</v>
      </c>
      <c r="I99">
        <v>3.4</v>
      </c>
      <c r="J99">
        <v>2.89</v>
      </c>
      <c r="K99">
        <v>2.91</v>
      </c>
      <c r="L99">
        <v>3.26</v>
      </c>
    </row>
    <row r="100" spans="1:12">
      <c r="A100" t="s">
        <v>193</v>
      </c>
      <c r="B100">
        <v>1.95</v>
      </c>
      <c r="C100">
        <v>1.19</v>
      </c>
      <c r="D100">
        <v>0.94</v>
      </c>
      <c r="E100">
        <v>0.61</v>
      </c>
      <c r="F100">
        <v>0.37</v>
      </c>
      <c r="G100">
        <v>0.32</v>
      </c>
      <c r="H100">
        <v>0.24</v>
      </c>
      <c r="I100">
        <v>0.9</v>
      </c>
      <c r="J100">
        <v>0.61</v>
      </c>
      <c r="K100">
        <v>0.43</v>
      </c>
      <c r="L100">
        <v>0.75</v>
      </c>
    </row>
    <row r="102" spans="1:12">
      <c r="A102" t="s">
        <v>192</v>
      </c>
    </row>
    <row r="103" spans="1:12">
      <c r="A103" t="s">
        <v>191</v>
      </c>
      <c r="B103" t="s">
        <v>190</v>
      </c>
      <c r="C103" t="s">
        <v>189</v>
      </c>
      <c r="D103" t="s">
        <v>188</v>
      </c>
      <c r="E103" t="s">
        <v>187</v>
      </c>
      <c r="F103" t="s">
        <v>186</v>
      </c>
      <c r="G103" t="s">
        <v>185</v>
      </c>
      <c r="H103" t="s">
        <v>184</v>
      </c>
      <c r="I103" t="s">
        <v>183</v>
      </c>
      <c r="J103" t="s">
        <v>182</v>
      </c>
      <c r="K103" t="s">
        <v>181</v>
      </c>
      <c r="L103" t="s">
        <v>180</v>
      </c>
    </row>
    <row r="104" spans="1:12">
      <c r="A104" t="s">
        <v>179</v>
      </c>
      <c r="B104">
        <v>12.27</v>
      </c>
      <c r="C104">
        <v>11.04</v>
      </c>
      <c r="D104">
        <v>10.84</v>
      </c>
      <c r="E104">
        <v>10.44</v>
      </c>
      <c r="F104">
        <v>9.98</v>
      </c>
      <c r="G104">
        <v>13.97</v>
      </c>
      <c r="H104">
        <v>15.36</v>
      </c>
      <c r="I104">
        <v>15.82</v>
      </c>
      <c r="J104">
        <v>14.79</v>
      </c>
      <c r="K104">
        <v>15.61</v>
      </c>
      <c r="L104">
        <v>17.3</v>
      </c>
    </row>
    <row r="105" spans="1:12">
      <c r="A105" t="s">
        <v>178</v>
      </c>
      <c r="B105">
        <v>25.29</v>
      </c>
      <c r="C105">
        <v>17.170000000000002</v>
      </c>
      <c r="D105">
        <v>7.73</v>
      </c>
      <c r="E105">
        <v>5.03</v>
      </c>
      <c r="F105">
        <v>5.58</v>
      </c>
      <c r="G105">
        <v>5.48</v>
      </c>
      <c r="H105">
        <v>5.37</v>
      </c>
      <c r="I105">
        <v>4.62</v>
      </c>
      <c r="J105">
        <v>3.37</v>
      </c>
      <c r="K105">
        <v>3.24</v>
      </c>
      <c r="L105">
        <v>3.04</v>
      </c>
    </row>
    <row r="106" spans="1:12">
      <c r="A106" t="s">
        <v>177</v>
      </c>
      <c r="B106">
        <v>31.81</v>
      </c>
      <c r="C106">
        <v>23.33</v>
      </c>
      <c r="D106">
        <v>14.17</v>
      </c>
      <c r="E106">
        <v>8.3000000000000007</v>
      </c>
      <c r="F106">
        <v>6.1</v>
      </c>
      <c r="G106">
        <v>5.85</v>
      </c>
      <c r="H106">
        <v>6.16</v>
      </c>
      <c r="I106">
        <v>7.3</v>
      </c>
      <c r="J106">
        <v>6.87</v>
      </c>
      <c r="K106">
        <v>6.98</v>
      </c>
      <c r="L106">
        <v>7.35</v>
      </c>
    </row>
    <row r="107" spans="1:12">
      <c r="A107" t="s">
        <v>176</v>
      </c>
      <c r="B107">
        <v>5.74</v>
      </c>
      <c r="C107">
        <v>4.8899999999999997</v>
      </c>
      <c r="D107">
        <v>4.41</v>
      </c>
      <c r="E107">
        <v>7.18</v>
      </c>
      <c r="F107">
        <v>9.4600000000000009</v>
      </c>
      <c r="G107">
        <v>13.6</v>
      </c>
      <c r="H107">
        <v>14.57</v>
      </c>
      <c r="I107">
        <v>13.13</v>
      </c>
      <c r="J107">
        <v>11.29</v>
      </c>
      <c r="K107">
        <v>11.88</v>
      </c>
      <c r="L107">
        <v>12.99</v>
      </c>
    </row>
    <row r="108" spans="1:12">
      <c r="A108" t="s">
        <v>175</v>
      </c>
      <c r="B108">
        <v>29.76</v>
      </c>
      <c r="C108">
        <v>33.049999999999997</v>
      </c>
      <c r="D108">
        <v>33.67</v>
      </c>
      <c r="E108">
        <v>34.96</v>
      </c>
      <c r="F108">
        <v>36.57</v>
      </c>
      <c r="G108">
        <v>26.12</v>
      </c>
      <c r="H108">
        <v>23.77</v>
      </c>
      <c r="I108">
        <v>23.08</v>
      </c>
      <c r="J108">
        <v>24.68</v>
      </c>
      <c r="K108">
        <v>23.38</v>
      </c>
      <c r="L108">
        <v>21.1</v>
      </c>
    </row>
    <row r="109" spans="1:12">
      <c r="A109" t="s">
        <v>174</v>
      </c>
      <c r="B109">
        <v>14.43</v>
      </c>
      <c r="C109">
        <v>21.26</v>
      </c>
      <c r="D109">
        <v>47.21</v>
      </c>
      <c r="E109">
        <v>72.510000000000005</v>
      </c>
      <c r="F109">
        <v>65.44</v>
      </c>
      <c r="G109">
        <v>66.59</v>
      </c>
      <c r="H109">
        <v>67.91</v>
      </c>
      <c r="I109">
        <v>79.08</v>
      </c>
      <c r="J109">
        <v>108.33</v>
      </c>
      <c r="K109">
        <v>112.67</v>
      </c>
      <c r="L109">
        <v>120.16</v>
      </c>
    </row>
    <row r="110" spans="1:12">
      <c r="A110" t="s">
        <v>173</v>
      </c>
      <c r="B110">
        <v>1.07</v>
      </c>
      <c r="C110">
        <v>1.22</v>
      </c>
      <c r="D110">
        <v>1.32</v>
      </c>
      <c r="E110">
        <v>1.33</v>
      </c>
      <c r="F110">
        <v>1.37</v>
      </c>
      <c r="G110">
        <v>1.31</v>
      </c>
      <c r="H110">
        <v>1.23</v>
      </c>
      <c r="I110">
        <v>1.1299999999999999</v>
      </c>
      <c r="J110">
        <v>1.33</v>
      </c>
      <c r="K110">
        <v>1.27</v>
      </c>
      <c r="L110">
        <v>1.1299999999999999</v>
      </c>
    </row>
    <row r="111" spans="1:12">
      <c r="A111" t="s">
        <v>172</v>
      </c>
      <c r="B111">
        <v>0.69</v>
      </c>
      <c r="C111">
        <v>0.77</v>
      </c>
      <c r="D111">
        <v>0.85</v>
      </c>
      <c r="E111">
        <v>0.87</v>
      </c>
      <c r="F111">
        <v>0.91</v>
      </c>
      <c r="G111">
        <v>0.89</v>
      </c>
      <c r="H111">
        <v>0.88</v>
      </c>
      <c r="I111">
        <v>0.72</v>
      </c>
      <c r="J111">
        <v>0.77</v>
      </c>
      <c r="K111">
        <v>0.76</v>
      </c>
      <c r="L111">
        <v>0.7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1"/>
  <sheetViews>
    <sheetView workbookViewId="0"/>
  </sheetViews>
  <sheetFormatPr defaultRowHeight="14.5"/>
  <sheetData>
    <row r="1" spans="1:12">
      <c r="A1" t="s">
        <v>410</v>
      </c>
    </row>
    <row r="2" spans="1:12">
      <c r="A2" t="s">
        <v>271</v>
      </c>
    </row>
    <row r="3" spans="1:12">
      <c r="B3" t="s">
        <v>190</v>
      </c>
      <c r="C3" t="s">
        <v>189</v>
      </c>
      <c r="D3" t="s">
        <v>188</v>
      </c>
      <c r="E3" t="s">
        <v>187</v>
      </c>
      <c r="F3" t="s">
        <v>186</v>
      </c>
      <c r="G3" t="s">
        <v>185</v>
      </c>
      <c r="H3" t="s">
        <v>184</v>
      </c>
      <c r="I3" t="s">
        <v>183</v>
      </c>
      <c r="J3" t="s">
        <v>182</v>
      </c>
      <c r="K3" t="s">
        <v>181</v>
      </c>
      <c r="L3" t="s">
        <v>180</v>
      </c>
    </row>
    <row r="4" spans="1:12">
      <c r="A4" t="s">
        <v>270</v>
      </c>
      <c r="B4" s="67">
        <v>3286</v>
      </c>
      <c r="C4" s="67">
        <v>3779</v>
      </c>
      <c r="D4" s="67">
        <v>4504</v>
      </c>
      <c r="E4" s="67">
        <v>4982</v>
      </c>
      <c r="F4" s="67">
        <v>5441</v>
      </c>
      <c r="G4" s="67">
        <v>5817</v>
      </c>
      <c r="H4" s="67">
        <v>6416</v>
      </c>
      <c r="I4" s="67">
        <v>6632</v>
      </c>
      <c r="J4" s="67">
        <v>7015</v>
      </c>
      <c r="K4" s="67">
        <v>7658</v>
      </c>
      <c r="L4" s="67">
        <v>7953</v>
      </c>
    </row>
    <row r="5" spans="1:12">
      <c r="A5" t="s">
        <v>269</v>
      </c>
      <c r="B5">
        <v>77</v>
      </c>
      <c r="C5">
        <v>75.3</v>
      </c>
      <c r="D5">
        <v>54.6</v>
      </c>
      <c r="E5">
        <v>22.7</v>
      </c>
      <c r="F5">
        <v>23</v>
      </c>
      <c r="G5">
        <v>24.5</v>
      </c>
      <c r="H5">
        <v>34.700000000000003</v>
      </c>
      <c r="I5">
        <v>36.700000000000003</v>
      </c>
      <c r="J5">
        <v>31.4</v>
      </c>
      <c r="K5">
        <v>27.1</v>
      </c>
      <c r="L5">
        <v>27.2</v>
      </c>
    </row>
    <row r="6" spans="1:12">
      <c r="A6" t="s">
        <v>268</v>
      </c>
      <c r="B6">
        <v>957</v>
      </c>
      <c r="C6" s="67">
        <v>1041</v>
      </c>
      <c r="D6">
        <v>322</v>
      </c>
      <c r="E6">
        <v>376</v>
      </c>
      <c r="F6">
        <v>428</v>
      </c>
      <c r="G6">
        <v>515</v>
      </c>
      <c r="H6" s="67">
        <v>1216</v>
      </c>
      <c r="I6" s="67">
        <v>1312</v>
      </c>
      <c r="J6" s="67">
        <v>1000</v>
      </c>
      <c r="K6">
        <v>723</v>
      </c>
      <c r="L6">
        <v>770</v>
      </c>
    </row>
    <row r="7" spans="1:12">
      <c r="A7" t="s">
        <v>267</v>
      </c>
      <c r="B7">
        <v>29.1</v>
      </c>
      <c r="C7">
        <v>27.5</v>
      </c>
      <c r="D7">
        <v>7.1</v>
      </c>
      <c r="E7">
        <v>7.5</v>
      </c>
      <c r="F7">
        <v>7.9</v>
      </c>
      <c r="G7">
        <v>8.9</v>
      </c>
      <c r="H7">
        <v>19</v>
      </c>
      <c r="I7">
        <v>19.8</v>
      </c>
      <c r="J7">
        <v>14.3</v>
      </c>
      <c r="K7">
        <v>9.4</v>
      </c>
      <c r="L7">
        <v>9.6999999999999993</v>
      </c>
    </row>
    <row r="8" spans="1:12">
      <c r="A8" t="s">
        <v>266</v>
      </c>
      <c r="B8">
        <v>58</v>
      </c>
      <c r="C8">
        <v>97</v>
      </c>
      <c r="D8">
        <v>86</v>
      </c>
      <c r="E8">
        <v>128</v>
      </c>
      <c r="F8">
        <v>168</v>
      </c>
      <c r="G8">
        <v>401</v>
      </c>
      <c r="H8">
        <v>677</v>
      </c>
      <c r="I8">
        <v>759</v>
      </c>
      <c r="J8" s="67">
        <v>1147</v>
      </c>
      <c r="K8">
        <v>188</v>
      </c>
      <c r="L8">
        <v>440</v>
      </c>
    </row>
    <row r="9" spans="1:12">
      <c r="A9" t="s">
        <v>265</v>
      </c>
      <c r="B9">
        <v>0.2</v>
      </c>
      <c r="C9">
        <v>0.31</v>
      </c>
      <c r="D9">
        <v>0.28000000000000003</v>
      </c>
      <c r="E9">
        <v>0.4</v>
      </c>
      <c r="F9">
        <v>0.52</v>
      </c>
      <c r="G9">
        <v>1.19</v>
      </c>
      <c r="H9">
        <v>1.98</v>
      </c>
      <c r="I9">
        <v>2.13</v>
      </c>
      <c r="J9">
        <v>3.41</v>
      </c>
      <c r="K9">
        <v>0.6</v>
      </c>
      <c r="L9">
        <v>1.43</v>
      </c>
    </row>
    <row r="10" spans="1:12">
      <c r="A10" t="s">
        <v>264</v>
      </c>
    </row>
    <row r="11" spans="1:12">
      <c r="A11" t="s">
        <v>263</v>
      </c>
    </row>
    <row r="12" spans="1:12">
      <c r="A12" t="s">
        <v>262</v>
      </c>
      <c r="B12">
        <v>332</v>
      </c>
      <c r="C12">
        <v>347</v>
      </c>
      <c r="D12">
        <v>346</v>
      </c>
      <c r="E12">
        <v>344</v>
      </c>
      <c r="F12">
        <v>344</v>
      </c>
      <c r="G12">
        <v>343</v>
      </c>
      <c r="H12">
        <v>345</v>
      </c>
      <c r="I12">
        <v>342</v>
      </c>
      <c r="J12">
        <v>330</v>
      </c>
      <c r="K12">
        <v>315</v>
      </c>
      <c r="L12">
        <v>308</v>
      </c>
    </row>
    <row r="13" spans="1:12">
      <c r="A13" t="s">
        <v>261</v>
      </c>
      <c r="B13">
        <v>5.28</v>
      </c>
      <c r="C13">
        <v>5.61</v>
      </c>
      <c r="D13">
        <v>6.05</v>
      </c>
      <c r="E13">
        <v>6.72</v>
      </c>
      <c r="F13">
        <v>6.83</v>
      </c>
      <c r="G13">
        <v>7.7</v>
      </c>
      <c r="H13">
        <v>9.3699999999999992</v>
      </c>
      <c r="I13">
        <v>11.41</v>
      </c>
      <c r="J13">
        <v>12.89</v>
      </c>
      <c r="K13">
        <v>14.42</v>
      </c>
      <c r="L13">
        <v>16.18</v>
      </c>
    </row>
    <row r="14" spans="1:12">
      <c r="A14" t="s">
        <v>260</v>
      </c>
      <c r="B14">
        <v>486</v>
      </c>
      <c r="C14">
        <v>523</v>
      </c>
      <c r="D14">
        <v>614</v>
      </c>
      <c r="E14">
        <v>698</v>
      </c>
      <c r="F14">
        <v>758</v>
      </c>
      <c r="G14">
        <v>912</v>
      </c>
      <c r="H14" s="67">
        <v>1598</v>
      </c>
      <c r="I14" s="67">
        <v>1632</v>
      </c>
      <c r="J14" s="67">
        <v>1398</v>
      </c>
      <c r="K14" s="67">
        <v>1217</v>
      </c>
      <c r="L14" s="67">
        <v>1463</v>
      </c>
    </row>
    <row r="15" spans="1:12">
      <c r="A15" t="s">
        <v>259</v>
      </c>
      <c r="B15">
        <v>-466</v>
      </c>
      <c r="C15">
        <v>-299</v>
      </c>
      <c r="D15">
        <v>-528</v>
      </c>
      <c r="E15">
        <v>-828</v>
      </c>
      <c r="F15">
        <v>-637</v>
      </c>
      <c r="G15">
        <v>-857</v>
      </c>
      <c r="H15">
        <v>-941</v>
      </c>
      <c r="I15" s="67">
        <v>-1011</v>
      </c>
      <c r="J15" s="67">
        <v>-1202</v>
      </c>
      <c r="K15" s="67">
        <v>-1114</v>
      </c>
      <c r="L15" s="67">
        <v>-1178</v>
      </c>
    </row>
    <row r="16" spans="1:12">
      <c r="A16" t="s">
        <v>258</v>
      </c>
      <c r="B16">
        <v>20</v>
      </c>
      <c r="C16">
        <v>224</v>
      </c>
      <c r="D16">
        <v>86</v>
      </c>
      <c r="E16">
        <v>-130</v>
      </c>
      <c r="F16">
        <v>121</v>
      </c>
      <c r="G16">
        <v>55</v>
      </c>
      <c r="H16">
        <v>657</v>
      </c>
      <c r="I16">
        <v>621</v>
      </c>
      <c r="J16">
        <v>196</v>
      </c>
      <c r="K16">
        <v>103</v>
      </c>
      <c r="L16">
        <v>285</v>
      </c>
    </row>
    <row r="17" spans="1:12">
      <c r="A17" t="s">
        <v>257</v>
      </c>
      <c r="B17">
        <v>0.06</v>
      </c>
      <c r="C17">
        <v>0.65</v>
      </c>
      <c r="D17">
        <v>0.35</v>
      </c>
      <c r="E17">
        <v>-0.38</v>
      </c>
      <c r="F17">
        <v>-0.13</v>
      </c>
      <c r="G17">
        <v>0.11</v>
      </c>
      <c r="H17">
        <v>1.94</v>
      </c>
      <c r="I17">
        <v>1.85</v>
      </c>
      <c r="J17">
        <v>0.52</v>
      </c>
      <c r="K17">
        <v>0.63</v>
      </c>
    </row>
    <row r="18" spans="1:12">
      <c r="A18" t="s">
        <v>256</v>
      </c>
      <c r="B18">
        <v>369</v>
      </c>
      <c r="C18">
        <v>275</v>
      </c>
      <c r="D18">
        <v>216</v>
      </c>
      <c r="E18">
        <v>-508</v>
      </c>
      <c r="F18">
        <v>-818</v>
      </c>
      <c r="G18">
        <v>-736</v>
      </c>
      <c r="H18">
        <v>-902</v>
      </c>
      <c r="I18">
        <v>-656</v>
      </c>
      <c r="J18" s="67">
        <v>-1189</v>
      </c>
      <c r="K18">
        <v>-944</v>
      </c>
    </row>
    <row r="20" spans="1:12">
      <c r="A20" t="s">
        <v>255</v>
      </c>
    </row>
    <row r="21" spans="1:12">
      <c r="A21" t="s">
        <v>254</v>
      </c>
      <c r="B21" t="s">
        <v>190</v>
      </c>
      <c r="C21" t="s">
        <v>189</v>
      </c>
      <c r="D21" t="s">
        <v>188</v>
      </c>
      <c r="E21" t="s">
        <v>187</v>
      </c>
      <c r="F21" t="s">
        <v>186</v>
      </c>
      <c r="G21" t="s">
        <v>185</v>
      </c>
      <c r="H21" t="s">
        <v>184</v>
      </c>
      <c r="I21" t="s">
        <v>183</v>
      </c>
      <c r="J21" t="s">
        <v>182</v>
      </c>
      <c r="K21" t="s">
        <v>181</v>
      </c>
      <c r="L21" t="s">
        <v>180</v>
      </c>
    </row>
    <row r="22" spans="1:12">
      <c r="A22" t="s">
        <v>253</v>
      </c>
      <c r="B22">
        <v>100</v>
      </c>
      <c r="C22">
        <v>100</v>
      </c>
      <c r="D22">
        <v>100</v>
      </c>
      <c r="E22">
        <v>100</v>
      </c>
      <c r="F22">
        <v>100</v>
      </c>
      <c r="G22">
        <v>100</v>
      </c>
      <c r="H22">
        <v>100</v>
      </c>
      <c r="I22">
        <v>100</v>
      </c>
      <c r="J22">
        <v>100</v>
      </c>
      <c r="K22">
        <v>100</v>
      </c>
      <c r="L22">
        <v>100</v>
      </c>
    </row>
    <row r="23" spans="1:12">
      <c r="A23" t="s">
        <v>252</v>
      </c>
      <c r="B23">
        <v>22.98</v>
      </c>
      <c r="C23">
        <v>24.69</v>
      </c>
      <c r="D23">
        <v>45.38</v>
      </c>
      <c r="E23">
        <v>77.34</v>
      </c>
      <c r="F23">
        <v>76.989999999999995</v>
      </c>
      <c r="G23">
        <v>75.45</v>
      </c>
      <c r="H23">
        <v>65.260000000000005</v>
      </c>
      <c r="I23">
        <v>63.25</v>
      </c>
      <c r="J23">
        <v>68.64</v>
      </c>
      <c r="K23">
        <v>72.89</v>
      </c>
      <c r="L23">
        <v>72.8</v>
      </c>
    </row>
    <row r="24" spans="1:12">
      <c r="A24" t="s">
        <v>251</v>
      </c>
      <c r="B24">
        <v>77.02</v>
      </c>
      <c r="C24">
        <v>75.31</v>
      </c>
      <c r="D24">
        <v>54.62</v>
      </c>
      <c r="E24">
        <v>22.66</v>
      </c>
      <c r="F24">
        <v>23.01</v>
      </c>
      <c r="G24">
        <v>24.55</v>
      </c>
      <c r="H24">
        <v>34.74</v>
      </c>
      <c r="I24">
        <v>36.75</v>
      </c>
      <c r="J24">
        <v>31.36</v>
      </c>
      <c r="K24">
        <v>27.11</v>
      </c>
      <c r="L24">
        <v>27.2</v>
      </c>
    </row>
    <row r="25" spans="1:12">
      <c r="A25" t="s">
        <v>250</v>
      </c>
      <c r="B25">
        <v>28.21</v>
      </c>
      <c r="C25">
        <v>28.31</v>
      </c>
      <c r="D25">
        <v>25.44</v>
      </c>
      <c r="E25">
        <v>4.09</v>
      </c>
      <c r="F25">
        <v>4.0999999999999996</v>
      </c>
      <c r="G25">
        <v>3.97</v>
      </c>
      <c r="H25">
        <v>4.1100000000000003</v>
      </c>
      <c r="I25">
        <v>3.91</v>
      </c>
      <c r="J25">
        <v>3.81</v>
      </c>
      <c r="K25">
        <v>3.84</v>
      </c>
      <c r="L25">
        <v>3.68</v>
      </c>
    </row>
    <row r="26" spans="1:12">
      <c r="A26" t="s">
        <v>249</v>
      </c>
    </row>
    <row r="27" spans="1:12">
      <c r="A27" t="s">
        <v>248</v>
      </c>
      <c r="B27">
        <v>19.690000000000001</v>
      </c>
      <c r="C27">
        <v>19.45</v>
      </c>
      <c r="D27">
        <v>22.02</v>
      </c>
      <c r="E27">
        <v>11.02</v>
      </c>
      <c r="F27">
        <v>11.05</v>
      </c>
      <c r="G27">
        <v>11.72</v>
      </c>
      <c r="H27">
        <v>11.67</v>
      </c>
      <c r="I27">
        <v>13.06</v>
      </c>
      <c r="J27">
        <v>13.3</v>
      </c>
      <c r="K27">
        <v>13.83</v>
      </c>
      <c r="L27">
        <v>13.83</v>
      </c>
    </row>
    <row r="28" spans="1:12">
      <c r="A28" t="s">
        <v>247</v>
      </c>
      <c r="B28">
        <v>29.12</v>
      </c>
      <c r="C28">
        <v>27.55</v>
      </c>
      <c r="D28">
        <v>7.15</v>
      </c>
      <c r="E28">
        <v>7.55</v>
      </c>
      <c r="F28">
        <v>7.87</v>
      </c>
      <c r="G28">
        <v>8.85</v>
      </c>
      <c r="H28">
        <v>18.95</v>
      </c>
      <c r="I28">
        <v>19.78</v>
      </c>
      <c r="J28">
        <v>14.26</v>
      </c>
      <c r="K28">
        <v>9.44</v>
      </c>
      <c r="L28">
        <v>9.68</v>
      </c>
    </row>
    <row r="29" spans="1:12">
      <c r="A29" t="s">
        <v>246</v>
      </c>
      <c r="B29">
        <v>-26.11</v>
      </c>
      <c r="C29">
        <v>-23.29</v>
      </c>
      <c r="D29">
        <v>-3.93</v>
      </c>
      <c r="E29">
        <v>-3.35</v>
      </c>
      <c r="F29">
        <v>-2.74</v>
      </c>
      <c r="G29">
        <v>1.86</v>
      </c>
      <c r="H29">
        <v>-1.85</v>
      </c>
      <c r="I29">
        <v>-1.45</v>
      </c>
      <c r="J29">
        <v>-1.1299999999999999</v>
      </c>
      <c r="K29">
        <v>-6.58</v>
      </c>
      <c r="L29">
        <v>-2.62</v>
      </c>
    </row>
    <row r="30" spans="1:12">
      <c r="A30" t="s">
        <v>245</v>
      </c>
      <c r="B30">
        <v>3.01</v>
      </c>
      <c r="C30">
        <v>4.26</v>
      </c>
      <c r="D30">
        <v>3.22</v>
      </c>
      <c r="E30">
        <v>4.2</v>
      </c>
      <c r="F30">
        <v>5.13</v>
      </c>
      <c r="G30">
        <v>10.71</v>
      </c>
      <c r="H30">
        <v>17.100000000000001</v>
      </c>
      <c r="I30">
        <v>18.34</v>
      </c>
      <c r="J30">
        <v>13.13</v>
      </c>
      <c r="K30">
        <v>2.86</v>
      </c>
      <c r="L30">
        <v>7.07</v>
      </c>
    </row>
    <row r="32" spans="1:12">
      <c r="A32" t="s">
        <v>244</v>
      </c>
      <c r="B32" t="s">
        <v>190</v>
      </c>
      <c r="C32" t="s">
        <v>189</v>
      </c>
      <c r="D32" t="s">
        <v>188</v>
      </c>
      <c r="E32" t="s">
        <v>187</v>
      </c>
      <c r="F32" t="s">
        <v>186</v>
      </c>
      <c r="G32" t="s">
        <v>185</v>
      </c>
      <c r="H32" t="s">
        <v>184</v>
      </c>
      <c r="I32" t="s">
        <v>183</v>
      </c>
      <c r="J32" t="s">
        <v>182</v>
      </c>
      <c r="K32" t="s">
        <v>181</v>
      </c>
      <c r="L32" t="s">
        <v>180</v>
      </c>
    </row>
    <row r="33" spans="1:12">
      <c r="A33" t="s">
        <v>243</v>
      </c>
      <c r="B33">
        <v>41.41</v>
      </c>
      <c r="C33">
        <v>39.75</v>
      </c>
      <c r="D33">
        <v>40.69</v>
      </c>
      <c r="E33">
        <v>38.76</v>
      </c>
      <c r="F33">
        <v>39.78</v>
      </c>
      <c r="G33">
        <v>35.630000000000003</v>
      </c>
      <c r="H33">
        <v>38.29</v>
      </c>
      <c r="I33">
        <v>37.58</v>
      </c>
      <c r="K33">
        <v>14.16</v>
      </c>
      <c r="L33">
        <v>21.71</v>
      </c>
    </row>
    <row r="34" spans="1:12">
      <c r="A34" t="s">
        <v>242</v>
      </c>
      <c r="B34">
        <v>1.77</v>
      </c>
      <c r="C34">
        <v>2.57</v>
      </c>
      <c r="D34">
        <v>1.91</v>
      </c>
      <c r="E34">
        <v>2.57</v>
      </c>
      <c r="F34">
        <v>3.09</v>
      </c>
      <c r="G34">
        <v>6.89</v>
      </c>
      <c r="H34">
        <v>10.55</v>
      </c>
      <c r="I34">
        <v>11.44</v>
      </c>
      <c r="J34">
        <v>16.350000000000001</v>
      </c>
      <c r="K34">
        <v>2.4500000000000002</v>
      </c>
      <c r="L34">
        <v>5.53</v>
      </c>
    </row>
    <row r="35" spans="1:12">
      <c r="A35" t="s">
        <v>241</v>
      </c>
      <c r="B35">
        <v>0.52</v>
      </c>
      <c r="C35">
        <v>0.56999999999999995</v>
      </c>
      <c r="D35">
        <v>0.66</v>
      </c>
      <c r="E35">
        <v>0.7</v>
      </c>
      <c r="F35">
        <v>0.75</v>
      </c>
      <c r="G35">
        <v>0.77</v>
      </c>
      <c r="H35">
        <v>0.78</v>
      </c>
      <c r="I35">
        <v>0.73</v>
      </c>
      <c r="J35">
        <v>0.73</v>
      </c>
      <c r="K35">
        <v>0.76</v>
      </c>
      <c r="L35">
        <v>0.75</v>
      </c>
    </row>
    <row r="36" spans="1:12">
      <c r="A36" t="s">
        <v>240</v>
      </c>
      <c r="B36">
        <v>0.92</v>
      </c>
      <c r="C36">
        <v>1.48</v>
      </c>
      <c r="D36">
        <v>1.26</v>
      </c>
      <c r="E36">
        <v>1.81</v>
      </c>
      <c r="F36">
        <v>2.33</v>
      </c>
      <c r="G36">
        <v>5.28</v>
      </c>
      <c r="H36">
        <v>8.2100000000000009</v>
      </c>
      <c r="I36">
        <v>8.3699999999999992</v>
      </c>
      <c r="J36">
        <v>11.91</v>
      </c>
      <c r="K36">
        <v>1.86</v>
      </c>
      <c r="L36">
        <v>4.16</v>
      </c>
    </row>
    <row r="37" spans="1:12">
      <c r="A37" t="s">
        <v>239</v>
      </c>
      <c r="B37">
        <v>4.26</v>
      </c>
      <c r="C37">
        <v>3.99</v>
      </c>
      <c r="D37">
        <v>4.0199999999999996</v>
      </c>
      <c r="E37">
        <v>3.74</v>
      </c>
      <c r="F37">
        <v>3.44</v>
      </c>
      <c r="G37">
        <v>3.1</v>
      </c>
      <c r="H37">
        <v>2.7</v>
      </c>
      <c r="I37">
        <v>2.36</v>
      </c>
      <c r="J37">
        <v>2.02</v>
      </c>
      <c r="K37">
        <v>2.2599999999999998</v>
      </c>
      <c r="L37">
        <v>2.39</v>
      </c>
    </row>
    <row r="38" spans="1:12">
      <c r="A38" t="s">
        <v>238</v>
      </c>
      <c r="B38">
        <v>4.1399999999999997</v>
      </c>
      <c r="C38">
        <v>6.08</v>
      </c>
      <c r="D38">
        <v>5.04</v>
      </c>
      <c r="E38">
        <v>7.02</v>
      </c>
      <c r="F38">
        <v>8.35</v>
      </c>
      <c r="G38">
        <v>17.2</v>
      </c>
      <c r="H38">
        <v>23.59</v>
      </c>
      <c r="I38">
        <v>21.02</v>
      </c>
      <c r="J38">
        <v>25.93</v>
      </c>
      <c r="K38">
        <v>3.98</v>
      </c>
      <c r="L38">
        <v>9.59</v>
      </c>
    </row>
    <row r="39" spans="1:12">
      <c r="A39" t="s">
        <v>237</v>
      </c>
      <c r="B39">
        <v>3.78</v>
      </c>
      <c r="C39">
        <v>4.21</v>
      </c>
      <c r="D39">
        <v>4.16</v>
      </c>
      <c r="E39">
        <v>4.7699999999999996</v>
      </c>
      <c r="F39">
        <v>5.44</v>
      </c>
      <c r="G39">
        <v>10.25</v>
      </c>
      <c r="H39">
        <v>15.3</v>
      </c>
      <c r="I39">
        <v>15.67</v>
      </c>
      <c r="J39">
        <v>21.79</v>
      </c>
      <c r="K39">
        <v>4.0199999999999996</v>
      </c>
      <c r="L39">
        <v>7.76</v>
      </c>
    </row>
    <row r="40" spans="1:12">
      <c r="A40" t="s">
        <v>236</v>
      </c>
      <c r="B40">
        <v>1.52</v>
      </c>
      <c r="C40">
        <v>1.91</v>
      </c>
      <c r="D40">
        <v>1.83</v>
      </c>
      <c r="E40">
        <v>2.2400000000000002</v>
      </c>
      <c r="F40">
        <v>2.89</v>
      </c>
      <c r="G40">
        <v>5.65</v>
      </c>
      <c r="H40">
        <v>10.14</v>
      </c>
      <c r="I40">
        <v>12.81</v>
      </c>
      <c r="J40">
        <v>11.84</v>
      </c>
      <c r="K40">
        <v>3.67</v>
      </c>
      <c r="L40">
        <v>7.46</v>
      </c>
    </row>
    <row r="42" spans="1:12">
      <c r="A42" t="s">
        <v>235</v>
      </c>
    </row>
    <row r="43" spans="1:12">
      <c r="B43" t="s">
        <v>190</v>
      </c>
      <c r="C43" t="s">
        <v>189</v>
      </c>
      <c r="D43" t="s">
        <v>188</v>
      </c>
      <c r="E43" t="s">
        <v>187</v>
      </c>
      <c r="F43" t="s">
        <v>186</v>
      </c>
      <c r="G43" t="s">
        <v>185</v>
      </c>
      <c r="H43" t="s">
        <v>184</v>
      </c>
      <c r="I43" t="s">
        <v>183</v>
      </c>
      <c r="J43" t="s">
        <v>182</v>
      </c>
      <c r="K43" t="s">
        <v>181</v>
      </c>
      <c r="L43" t="s">
        <v>196</v>
      </c>
    </row>
    <row r="44" spans="1:12">
      <c r="A44" t="s">
        <v>234</v>
      </c>
    </row>
    <row r="45" spans="1:12">
      <c r="A45" t="s">
        <v>230</v>
      </c>
      <c r="B45">
        <v>-3.01</v>
      </c>
      <c r="C45">
        <v>15</v>
      </c>
      <c r="D45">
        <v>19.190000000000001</v>
      </c>
      <c r="E45">
        <v>10.61</v>
      </c>
      <c r="F45">
        <v>9.2100000000000009</v>
      </c>
      <c r="G45">
        <v>6.91</v>
      </c>
      <c r="H45">
        <v>10.3</v>
      </c>
      <c r="I45">
        <v>3.37</v>
      </c>
      <c r="J45">
        <v>5.78</v>
      </c>
      <c r="K45">
        <v>9.17</v>
      </c>
      <c r="L45">
        <v>9.18</v>
      </c>
    </row>
    <row r="46" spans="1:12">
      <c r="A46" t="s">
        <v>229</v>
      </c>
      <c r="B46">
        <v>11.62</v>
      </c>
      <c r="C46">
        <v>9.9600000000000009</v>
      </c>
      <c r="D46">
        <v>9.9600000000000009</v>
      </c>
      <c r="E46">
        <v>14.88</v>
      </c>
      <c r="F46">
        <v>12.92</v>
      </c>
      <c r="G46">
        <v>8.9</v>
      </c>
      <c r="H46">
        <v>8.8000000000000007</v>
      </c>
      <c r="I46">
        <v>6.82</v>
      </c>
      <c r="J46">
        <v>6.44</v>
      </c>
      <c r="K46">
        <v>6.08</v>
      </c>
    </row>
    <row r="47" spans="1:12">
      <c r="A47" t="s">
        <v>228</v>
      </c>
      <c r="B47">
        <v>21.02</v>
      </c>
      <c r="C47">
        <v>17.309999999999999</v>
      </c>
      <c r="D47">
        <v>13.77</v>
      </c>
      <c r="E47">
        <v>11.88</v>
      </c>
      <c r="F47">
        <v>9.94</v>
      </c>
      <c r="G47">
        <v>12.1</v>
      </c>
      <c r="H47">
        <v>11.17</v>
      </c>
      <c r="I47">
        <v>8.0500000000000007</v>
      </c>
      <c r="J47">
        <v>7.08</v>
      </c>
      <c r="K47">
        <v>7.07</v>
      </c>
    </row>
    <row r="48" spans="1:12">
      <c r="A48" t="s">
        <v>227</v>
      </c>
      <c r="C48">
        <v>43.15</v>
      </c>
      <c r="D48">
        <v>30.23</v>
      </c>
      <c r="E48">
        <v>22.87</v>
      </c>
      <c r="F48">
        <v>18.48</v>
      </c>
      <c r="G48">
        <v>16.47</v>
      </c>
      <c r="H48">
        <v>14.2</v>
      </c>
      <c r="I48">
        <v>10.87</v>
      </c>
      <c r="J48">
        <v>9.4600000000000009</v>
      </c>
      <c r="K48">
        <v>8.5</v>
      </c>
    </row>
    <row r="49" spans="1:12">
      <c r="A49" t="s">
        <v>233</v>
      </c>
    </row>
    <row r="50" spans="1:12">
      <c r="A50" t="s">
        <v>230</v>
      </c>
      <c r="B50">
        <v>25.1</v>
      </c>
      <c r="C50">
        <v>8.7799999999999994</v>
      </c>
      <c r="D50">
        <v>-69.069999999999993</v>
      </c>
      <c r="E50">
        <v>16.77</v>
      </c>
      <c r="F50">
        <v>13.83</v>
      </c>
      <c r="G50">
        <v>20.329999999999998</v>
      </c>
      <c r="H50">
        <v>136.12</v>
      </c>
      <c r="I50">
        <v>7.89</v>
      </c>
      <c r="J50">
        <v>-23.78</v>
      </c>
      <c r="K50">
        <v>-27.7</v>
      </c>
      <c r="L50">
        <v>44</v>
      </c>
    </row>
    <row r="51" spans="1:12">
      <c r="A51" t="s">
        <v>229</v>
      </c>
      <c r="D51">
        <v>-25.06</v>
      </c>
      <c r="E51">
        <v>-26.76</v>
      </c>
      <c r="F51">
        <v>-25.64</v>
      </c>
      <c r="G51">
        <v>16.95</v>
      </c>
      <c r="H51">
        <v>47.88</v>
      </c>
      <c r="I51">
        <v>45.27</v>
      </c>
      <c r="J51">
        <v>24.76</v>
      </c>
      <c r="K51">
        <v>-15.91</v>
      </c>
    </row>
    <row r="52" spans="1:12">
      <c r="A52" t="s">
        <v>228</v>
      </c>
      <c r="F52">
        <v>-10.97</v>
      </c>
      <c r="G52">
        <v>-11.66</v>
      </c>
      <c r="H52">
        <v>3.16</v>
      </c>
      <c r="I52">
        <v>32.44</v>
      </c>
      <c r="J52">
        <v>21.61</v>
      </c>
      <c r="K52">
        <v>11.06</v>
      </c>
    </row>
    <row r="53" spans="1:12">
      <c r="A53" t="s">
        <v>227</v>
      </c>
      <c r="D53">
        <v>28.13</v>
      </c>
      <c r="K53">
        <v>-0.56000000000000005</v>
      </c>
    </row>
    <row r="54" spans="1:12">
      <c r="A54" t="s">
        <v>232</v>
      </c>
    </row>
    <row r="55" spans="1:12">
      <c r="A55" t="s">
        <v>230</v>
      </c>
      <c r="C55">
        <v>67.239999999999995</v>
      </c>
      <c r="D55">
        <v>-11.34</v>
      </c>
      <c r="E55">
        <v>48.84</v>
      </c>
      <c r="F55">
        <v>31.25</v>
      </c>
      <c r="G55">
        <v>138.69</v>
      </c>
      <c r="H55">
        <v>68.83</v>
      </c>
      <c r="I55">
        <v>12.11</v>
      </c>
      <c r="J55">
        <v>51.12</v>
      </c>
      <c r="K55">
        <v>-83.61</v>
      </c>
    </row>
    <row r="56" spans="1:12">
      <c r="A56" t="s">
        <v>229</v>
      </c>
      <c r="C56">
        <v>75.319999999999993</v>
      </c>
      <c r="E56">
        <v>30.19</v>
      </c>
      <c r="F56">
        <v>20.09</v>
      </c>
      <c r="G56">
        <v>67.06</v>
      </c>
      <c r="H56">
        <v>74.23</v>
      </c>
      <c r="I56">
        <v>65.31</v>
      </c>
      <c r="J56">
        <v>41.95</v>
      </c>
      <c r="K56">
        <v>-34.76</v>
      </c>
    </row>
    <row r="57" spans="1:12">
      <c r="A57" t="s">
        <v>228</v>
      </c>
      <c r="B57">
        <v>4.09</v>
      </c>
      <c r="E57">
        <v>48.04</v>
      </c>
      <c r="G57">
        <v>47.21</v>
      </c>
      <c r="H57">
        <v>47.49</v>
      </c>
      <c r="I57">
        <v>54.58</v>
      </c>
      <c r="J57">
        <v>55.05</v>
      </c>
      <c r="K57">
        <v>2.2799999999999998</v>
      </c>
    </row>
    <row r="58" spans="1:12">
      <c r="A58" t="s">
        <v>227</v>
      </c>
      <c r="D58">
        <v>8.23</v>
      </c>
      <c r="E58">
        <v>8.83</v>
      </c>
      <c r="F58">
        <v>4.92</v>
      </c>
      <c r="G58">
        <v>23.79</v>
      </c>
      <c r="J58">
        <v>51.51</v>
      </c>
    </row>
    <row r="59" spans="1:12">
      <c r="A59" t="s">
        <v>231</v>
      </c>
    </row>
    <row r="60" spans="1:12">
      <c r="A60" t="s">
        <v>230</v>
      </c>
      <c r="C60">
        <v>55</v>
      </c>
      <c r="D60">
        <v>-9.68</v>
      </c>
      <c r="E60">
        <v>42.86</v>
      </c>
      <c r="F60">
        <v>30</v>
      </c>
      <c r="G60">
        <v>128.85</v>
      </c>
      <c r="H60">
        <v>66.39</v>
      </c>
      <c r="I60">
        <v>12.12</v>
      </c>
      <c r="J60">
        <v>56.31</v>
      </c>
      <c r="K60">
        <v>-82.71</v>
      </c>
      <c r="L60">
        <v>-255.26</v>
      </c>
    </row>
    <row r="61" spans="1:12">
      <c r="A61" t="s">
        <v>229</v>
      </c>
      <c r="C61">
        <v>45.81</v>
      </c>
      <c r="E61">
        <v>25.99</v>
      </c>
      <c r="F61">
        <v>18.82</v>
      </c>
      <c r="G61">
        <v>61.98</v>
      </c>
      <c r="H61">
        <v>70.430000000000007</v>
      </c>
      <c r="I61">
        <v>62.22</v>
      </c>
      <c r="J61">
        <v>42.87</v>
      </c>
      <c r="K61">
        <v>-32.83</v>
      </c>
    </row>
    <row r="62" spans="1:12">
      <c r="A62" t="s">
        <v>228</v>
      </c>
      <c r="B62">
        <v>-6.95</v>
      </c>
      <c r="E62">
        <v>31.95</v>
      </c>
      <c r="G62">
        <v>42.86</v>
      </c>
      <c r="H62">
        <v>44.9</v>
      </c>
      <c r="I62">
        <v>51.3</v>
      </c>
      <c r="J62">
        <v>54.05</v>
      </c>
      <c r="K62">
        <v>2.9</v>
      </c>
    </row>
    <row r="63" spans="1:12">
      <c r="A63" t="s">
        <v>227</v>
      </c>
      <c r="D63">
        <v>-1.92</v>
      </c>
      <c r="E63">
        <v>0.69</v>
      </c>
      <c r="F63">
        <v>-2.16</v>
      </c>
      <c r="G63">
        <v>15.3</v>
      </c>
      <c r="J63">
        <v>42.57</v>
      </c>
    </row>
    <row r="65" spans="1:12">
      <c r="A65" t="s">
        <v>226</v>
      </c>
    </row>
    <row r="66" spans="1:12">
      <c r="A66" t="s">
        <v>225</v>
      </c>
      <c r="B66" t="s">
        <v>190</v>
      </c>
      <c r="C66" t="s">
        <v>189</v>
      </c>
      <c r="D66" t="s">
        <v>188</v>
      </c>
      <c r="E66" t="s">
        <v>187</v>
      </c>
      <c r="F66" t="s">
        <v>186</v>
      </c>
      <c r="G66" t="s">
        <v>185</v>
      </c>
      <c r="H66" t="s">
        <v>184</v>
      </c>
      <c r="I66" t="s">
        <v>183</v>
      </c>
      <c r="J66" t="s">
        <v>182</v>
      </c>
      <c r="K66" t="s">
        <v>181</v>
      </c>
      <c r="L66" t="s">
        <v>180</v>
      </c>
    </row>
    <row r="67" spans="1:12">
      <c r="A67" t="s">
        <v>224</v>
      </c>
      <c r="C67">
        <v>7.61</v>
      </c>
      <c r="D67">
        <v>17.399999999999999</v>
      </c>
      <c r="E67">
        <v>13.68</v>
      </c>
      <c r="F67">
        <v>8.6</v>
      </c>
      <c r="G67">
        <v>20.32</v>
      </c>
      <c r="H67">
        <v>75.22</v>
      </c>
      <c r="I67">
        <v>2.13</v>
      </c>
      <c r="J67">
        <v>-14.34</v>
      </c>
      <c r="K67">
        <v>-12.95</v>
      </c>
    </row>
    <row r="68" spans="1:12">
      <c r="A68" t="s">
        <v>223</v>
      </c>
      <c r="D68">
        <v>-61.61</v>
      </c>
      <c r="G68">
        <v>-54.55</v>
      </c>
      <c r="I68">
        <v>-5.48</v>
      </c>
      <c r="J68">
        <v>-68.44</v>
      </c>
      <c r="K68">
        <v>-47.45</v>
      </c>
    </row>
    <row r="69" spans="1:12">
      <c r="A69" t="s">
        <v>222</v>
      </c>
      <c r="B69">
        <v>14.18</v>
      </c>
      <c r="C69">
        <v>7.91</v>
      </c>
      <c r="D69">
        <v>11.72</v>
      </c>
      <c r="E69">
        <v>16.62</v>
      </c>
      <c r="F69">
        <v>11.71</v>
      </c>
      <c r="G69">
        <v>14.73</v>
      </c>
      <c r="H69">
        <v>14.67</v>
      </c>
      <c r="I69">
        <v>15.24</v>
      </c>
      <c r="J69">
        <v>17.13</v>
      </c>
      <c r="K69">
        <v>14.55</v>
      </c>
      <c r="L69">
        <v>14.81</v>
      </c>
    </row>
    <row r="70" spans="1:12">
      <c r="A70" t="s">
        <v>221</v>
      </c>
      <c r="B70">
        <v>0.61</v>
      </c>
      <c r="C70">
        <v>5.93</v>
      </c>
      <c r="D70">
        <v>1.91</v>
      </c>
      <c r="E70">
        <v>-2.61</v>
      </c>
      <c r="F70">
        <v>2.2200000000000002</v>
      </c>
      <c r="G70">
        <v>0.95</v>
      </c>
      <c r="H70">
        <v>10.24</v>
      </c>
      <c r="I70">
        <v>9.36</v>
      </c>
      <c r="J70">
        <v>2.79</v>
      </c>
      <c r="K70">
        <v>1.34</v>
      </c>
      <c r="L70">
        <v>3.58</v>
      </c>
    </row>
    <row r="71" spans="1:12">
      <c r="A71" t="s">
        <v>220</v>
      </c>
      <c r="B71">
        <v>0.34</v>
      </c>
      <c r="C71">
        <v>2.31</v>
      </c>
      <c r="D71">
        <v>1</v>
      </c>
      <c r="E71">
        <v>-1.02</v>
      </c>
      <c r="F71">
        <v>0.72</v>
      </c>
      <c r="G71">
        <v>0.14000000000000001</v>
      </c>
      <c r="H71">
        <v>0.97</v>
      </c>
      <c r="I71">
        <v>0.82</v>
      </c>
      <c r="J71">
        <v>0.17</v>
      </c>
      <c r="K71">
        <v>0.55000000000000004</v>
      </c>
      <c r="L71">
        <v>0.65</v>
      </c>
    </row>
    <row r="73" spans="1:12">
      <c r="A73" t="s">
        <v>219</v>
      </c>
    </row>
    <row r="74" spans="1:12">
      <c r="A74" t="s">
        <v>218</v>
      </c>
      <c r="B74" t="s">
        <v>190</v>
      </c>
      <c r="C74" t="s">
        <v>189</v>
      </c>
      <c r="D74" t="s">
        <v>188</v>
      </c>
      <c r="E74" t="s">
        <v>187</v>
      </c>
      <c r="F74" t="s">
        <v>186</v>
      </c>
      <c r="G74" t="s">
        <v>185</v>
      </c>
      <c r="H74" t="s">
        <v>184</v>
      </c>
      <c r="I74" t="s">
        <v>183</v>
      </c>
      <c r="J74" t="s">
        <v>182</v>
      </c>
      <c r="K74" t="s">
        <v>181</v>
      </c>
      <c r="L74" t="s">
        <v>196</v>
      </c>
    </row>
    <row r="75" spans="1:12">
      <c r="A75" t="s">
        <v>217</v>
      </c>
      <c r="B75">
        <v>17.329999999999998</v>
      </c>
      <c r="C75">
        <v>14.56</v>
      </c>
      <c r="D75">
        <v>17.34</v>
      </c>
      <c r="E75">
        <v>10.34</v>
      </c>
      <c r="F75">
        <v>8.5299999999999994</v>
      </c>
      <c r="G75">
        <v>9.0299999999999994</v>
      </c>
      <c r="H75">
        <v>10.119999999999999</v>
      </c>
      <c r="I75">
        <v>10.24</v>
      </c>
      <c r="J75">
        <v>7.09</v>
      </c>
      <c r="K75">
        <v>8.51</v>
      </c>
      <c r="L75">
        <v>8.09</v>
      </c>
    </row>
    <row r="76" spans="1:12">
      <c r="A76" t="s">
        <v>216</v>
      </c>
      <c r="B76">
        <v>1.24</v>
      </c>
      <c r="C76">
        <v>1.27</v>
      </c>
      <c r="D76">
        <v>1.43</v>
      </c>
      <c r="E76">
        <v>1.5</v>
      </c>
      <c r="F76">
        <v>1.76</v>
      </c>
      <c r="G76">
        <v>1.73</v>
      </c>
      <c r="H76">
        <v>1.57</v>
      </c>
      <c r="I76">
        <v>1.81</v>
      </c>
      <c r="J76">
        <v>2.5</v>
      </c>
      <c r="K76">
        <v>2.02</v>
      </c>
      <c r="L76">
        <v>2.5099999999999998</v>
      </c>
    </row>
    <row r="77" spans="1:12">
      <c r="A77" t="s">
        <v>215</v>
      </c>
      <c r="B77">
        <v>0.61</v>
      </c>
      <c r="C77">
        <v>0.74</v>
      </c>
      <c r="D77">
        <v>0.71</v>
      </c>
      <c r="E77">
        <v>0.51</v>
      </c>
      <c r="F77">
        <v>0.65</v>
      </c>
      <c r="G77">
        <v>0.59</v>
      </c>
      <c r="H77">
        <v>0.51</v>
      </c>
      <c r="I77">
        <v>0.5</v>
      </c>
      <c r="J77">
        <v>0.56000000000000005</v>
      </c>
      <c r="K77">
        <v>0.75</v>
      </c>
      <c r="L77">
        <v>0.76</v>
      </c>
    </row>
    <row r="78" spans="1:12">
      <c r="A78" t="s">
        <v>214</v>
      </c>
      <c r="B78">
        <v>4.29</v>
      </c>
      <c r="C78">
        <v>4.05</v>
      </c>
      <c r="D78">
        <v>3.55</v>
      </c>
      <c r="E78">
        <v>3.21</v>
      </c>
      <c r="F78">
        <v>3.43</v>
      </c>
      <c r="G78">
        <v>3.95</v>
      </c>
      <c r="H78">
        <v>3.66</v>
      </c>
      <c r="I78">
        <v>3.97</v>
      </c>
      <c r="J78">
        <v>2.1800000000000002</v>
      </c>
      <c r="K78">
        <v>2.86</v>
      </c>
      <c r="L78">
        <v>1.72</v>
      </c>
    </row>
    <row r="79" spans="1:12">
      <c r="A79" t="s">
        <v>213</v>
      </c>
      <c r="B79">
        <v>23.47</v>
      </c>
      <c r="C79">
        <v>20.63</v>
      </c>
      <c r="D79">
        <v>23.02</v>
      </c>
      <c r="E79">
        <v>15.56</v>
      </c>
      <c r="F79">
        <v>14.37</v>
      </c>
      <c r="G79">
        <v>15.31</v>
      </c>
      <c r="H79">
        <v>15.85</v>
      </c>
      <c r="I79">
        <v>16.52</v>
      </c>
      <c r="J79">
        <v>12.33</v>
      </c>
      <c r="K79">
        <v>14.14</v>
      </c>
      <c r="L79">
        <v>13.07</v>
      </c>
    </row>
    <row r="80" spans="1:12">
      <c r="A80" t="s">
        <v>212</v>
      </c>
      <c r="B80">
        <v>70.77</v>
      </c>
      <c r="C80">
        <v>70.39</v>
      </c>
      <c r="D80">
        <v>68.73</v>
      </c>
      <c r="E80">
        <v>75.569999999999993</v>
      </c>
      <c r="F80">
        <v>76.95</v>
      </c>
      <c r="G80">
        <v>77.459999999999994</v>
      </c>
      <c r="H80">
        <v>76.81</v>
      </c>
      <c r="I80">
        <v>76.64</v>
      </c>
      <c r="J80">
        <v>82.29</v>
      </c>
      <c r="K80">
        <v>79.75</v>
      </c>
      <c r="L80">
        <v>82.05</v>
      </c>
    </row>
    <row r="81" spans="1:12">
      <c r="A81" t="s">
        <v>211</v>
      </c>
    </row>
    <row r="82" spans="1:12">
      <c r="A82" t="s">
        <v>210</v>
      </c>
      <c r="B82">
        <v>5.77</v>
      </c>
      <c r="C82">
        <v>8.98</v>
      </c>
      <c r="D82">
        <v>8.24</v>
      </c>
      <c r="E82">
        <v>8.8699999999999992</v>
      </c>
      <c r="F82">
        <v>8.68</v>
      </c>
      <c r="G82">
        <v>7.23</v>
      </c>
      <c r="H82">
        <v>7.33</v>
      </c>
      <c r="I82">
        <v>6.84</v>
      </c>
      <c r="J82">
        <v>5.38</v>
      </c>
      <c r="K82">
        <v>6.11</v>
      </c>
      <c r="L82">
        <v>4.88</v>
      </c>
    </row>
    <row r="83" spans="1:12">
      <c r="A83" t="s">
        <v>209</v>
      </c>
      <c r="B83">
        <v>100</v>
      </c>
      <c r="C83">
        <v>100</v>
      </c>
      <c r="D83">
        <v>100</v>
      </c>
      <c r="E83">
        <v>100</v>
      </c>
      <c r="F83">
        <v>100</v>
      </c>
      <c r="G83">
        <v>100</v>
      </c>
      <c r="H83">
        <v>100</v>
      </c>
      <c r="I83">
        <v>100</v>
      </c>
      <c r="J83">
        <v>100</v>
      </c>
      <c r="K83">
        <v>100</v>
      </c>
      <c r="L83">
        <v>100</v>
      </c>
    </row>
    <row r="84" spans="1:12">
      <c r="A84" t="s">
        <v>208</v>
      </c>
      <c r="B84">
        <v>1.42</v>
      </c>
      <c r="C84">
        <v>1.58</v>
      </c>
      <c r="D84">
        <v>2.09</v>
      </c>
      <c r="E84">
        <v>2.16</v>
      </c>
      <c r="F84">
        <v>2.4500000000000002</v>
      </c>
      <c r="G84">
        <v>2.65</v>
      </c>
      <c r="H84">
        <v>2.37</v>
      </c>
      <c r="I84">
        <v>2.5499999999999998</v>
      </c>
      <c r="J84">
        <v>3.86</v>
      </c>
      <c r="K84">
        <v>4.1900000000000004</v>
      </c>
      <c r="L84">
        <v>4.49</v>
      </c>
    </row>
    <row r="85" spans="1:12">
      <c r="A85" t="s">
        <v>207</v>
      </c>
      <c r="B85">
        <v>5.86</v>
      </c>
      <c r="C85">
        <v>2.78</v>
      </c>
      <c r="D85">
        <v>4.04</v>
      </c>
      <c r="E85">
        <v>5.57</v>
      </c>
      <c r="F85">
        <v>6.38</v>
      </c>
      <c r="G85">
        <v>3.38</v>
      </c>
      <c r="H85">
        <v>5.17</v>
      </c>
      <c r="I85">
        <v>1.99</v>
      </c>
      <c r="J85">
        <v>2</v>
      </c>
      <c r="K85">
        <v>2.96</v>
      </c>
      <c r="L85">
        <v>2.4500000000000002</v>
      </c>
    </row>
    <row r="86" spans="1:12">
      <c r="A86" t="s">
        <v>206</v>
      </c>
    </row>
    <row r="87" spans="1:12">
      <c r="A87" t="s">
        <v>205</v>
      </c>
      <c r="B87">
        <v>3.62</v>
      </c>
      <c r="C87">
        <v>4.3099999999999996</v>
      </c>
      <c r="D87">
        <v>2.81</v>
      </c>
      <c r="E87">
        <v>5.21</v>
      </c>
      <c r="F87">
        <v>5.44</v>
      </c>
      <c r="G87">
        <v>6.25</v>
      </c>
      <c r="H87">
        <v>6.57</v>
      </c>
      <c r="I87">
        <v>7.08</v>
      </c>
      <c r="J87">
        <v>6.2</v>
      </c>
      <c r="K87">
        <v>6.11</v>
      </c>
      <c r="L87">
        <v>6.11</v>
      </c>
    </row>
    <row r="88" spans="1:12">
      <c r="A88" t="s">
        <v>204</v>
      </c>
      <c r="B88">
        <v>6.94</v>
      </c>
      <c r="C88">
        <v>7.8</v>
      </c>
      <c r="D88">
        <v>11.02</v>
      </c>
      <c r="E88">
        <v>9.8000000000000007</v>
      </c>
      <c r="F88">
        <v>11.22</v>
      </c>
      <c r="G88">
        <v>12.41</v>
      </c>
      <c r="H88">
        <v>12.16</v>
      </c>
      <c r="I88">
        <v>11.81</v>
      </c>
      <c r="J88">
        <v>12.42</v>
      </c>
      <c r="K88">
        <v>9.93</v>
      </c>
      <c r="L88">
        <v>12.66</v>
      </c>
    </row>
    <row r="89" spans="1:12">
      <c r="A89" t="s">
        <v>203</v>
      </c>
      <c r="B89">
        <v>17.84</v>
      </c>
      <c r="C89">
        <v>16.46</v>
      </c>
      <c r="D89">
        <v>19.97</v>
      </c>
      <c r="E89">
        <v>22.74</v>
      </c>
      <c r="F89">
        <v>25.5</v>
      </c>
      <c r="G89">
        <v>24.7</v>
      </c>
      <c r="H89">
        <v>26.27</v>
      </c>
      <c r="I89">
        <v>23.43</v>
      </c>
      <c r="J89">
        <v>24.49</v>
      </c>
      <c r="K89">
        <v>23.19</v>
      </c>
      <c r="L89">
        <v>25.71</v>
      </c>
    </row>
    <row r="90" spans="1:12">
      <c r="A90" t="s">
        <v>202</v>
      </c>
      <c r="B90">
        <v>44.55</v>
      </c>
      <c r="C90">
        <v>43.23</v>
      </c>
      <c r="D90">
        <v>40.31</v>
      </c>
      <c r="E90">
        <v>34.75</v>
      </c>
      <c r="F90">
        <v>28.79</v>
      </c>
      <c r="G90">
        <v>25.11</v>
      </c>
      <c r="H90">
        <v>16.11</v>
      </c>
      <c r="I90">
        <v>12.6</v>
      </c>
      <c r="J90">
        <v>10.25</v>
      </c>
      <c r="K90">
        <v>13.05</v>
      </c>
      <c r="L90">
        <v>10.83</v>
      </c>
    </row>
    <row r="91" spans="1:12">
      <c r="A91" t="s">
        <v>201</v>
      </c>
      <c r="B91">
        <v>14.13</v>
      </c>
      <c r="C91">
        <v>15.23</v>
      </c>
      <c r="D91">
        <v>14.88</v>
      </c>
      <c r="E91">
        <v>15.8</v>
      </c>
      <c r="F91">
        <v>16.68</v>
      </c>
      <c r="G91">
        <v>17.940000000000001</v>
      </c>
      <c r="H91">
        <v>20.55</v>
      </c>
      <c r="I91">
        <v>21.67</v>
      </c>
      <c r="J91">
        <v>15.84</v>
      </c>
      <c r="K91">
        <v>19.53</v>
      </c>
      <c r="L91">
        <v>21.65</v>
      </c>
    </row>
    <row r="92" spans="1:12">
      <c r="A92" t="s">
        <v>200</v>
      </c>
      <c r="B92">
        <v>76.52</v>
      </c>
      <c r="C92">
        <v>74.91</v>
      </c>
      <c r="D92">
        <v>75.150000000000006</v>
      </c>
      <c r="E92">
        <v>73.3</v>
      </c>
      <c r="F92">
        <v>70.97</v>
      </c>
      <c r="G92">
        <v>67.739999999999995</v>
      </c>
      <c r="H92">
        <v>62.93</v>
      </c>
      <c r="I92">
        <v>57.7</v>
      </c>
      <c r="J92">
        <v>50.58</v>
      </c>
      <c r="K92">
        <v>55.77</v>
      </c>
      <c r="L92">
        <v>58.2</v>
      </c>
    </row>
    <row r="93" spans="1:12">
      <c r="A93" t="s">
        <v>199</v>
      </c>
      <c r="B93">
        <v>23.48</v>
      </c>
      <c r="C93">
        <v>25.09</v>
      </c>
      <c r="D93">
        <v>24.85</v>
      </c>
      <c r="E93">
        <v>26.7</v>
      </c>
      <c r="F93">
        <v>29.03</v>
      </c>
      <c r="G93">
        <v>32.26</v>
      </c>
      <c r="H93">
        <v>37.07</v>
      </c>
      <c r="I93">
        <v>42.3</v>
      </c>
      <c r="J93">
        <v>49.42</v>
      </c>
      <c r="K93">
        <v>44.23</v>
      </c>
      <c r="L93">
        <v>41.8</v>
      </c>
    </row>
    <row r="94" spans="1:12">
      <c r="A94" t="s">
        <v>198</v>
      </c>
      <c r="B94">
        <v>100</v>
      </c>
      <c r="C94">
        <v>100</v>
      </c>
      <c r="D94">
        <v>100</v>
      </c>
      <c r="E94">
        <v>100</v>
      </c>
      <c r="F94">
        <v>100</v>
      </c>
      <c r="G94">
        <v>100</v>
      </c>
      <c r="H94">
        <v>100</v>
      </c>
      <c r="I94">
        <v>100</v>
      </c>
      <c r="J94">
        <v>100</v>
      </c>
      <c r="K94">
        <v>100</v>
      </c>
      <c r="L94">
        <v>100</v>
      </c>
    </row>
    <row r="96" spans="1:12">
      <c r="A96" t="s">
        <v>197</v>
      </c>
      <c r="B96" t="s">
        <v>190</v>
      </c>
      <c r="C96" t="s">
        <v>189</v>
      </c>
      <c r="D96" t="s">
        <v>188</v>
      </c>
      <c r="E96" t="s">
        <v>187</v>
      </c>
      <c r="F96" t="s">
        <v>186</v>
      </c>
      <c r="G96" t="s">
        <v>185</v>
      </c>
      <c r="H96" t="s">
        <v>184</v>
      </c>
      <c r="I96" t="s">
        <v>183</v>
      </c>
      <c r="J96" t="s">
        <v>182</v>
      </c>
      <c r="K96" t="s">
        <v>181</v>
      </c>
      <c r="L96" t="s">
        <v>196</v>
      </c>
    </row>
    <row r="97" spans="1:12">
      <c r="A97" t="s">
        <v>168</v>
      </c>
      <c r="B97">
        <v>1.32</v>
      </c>
      <c r="C97">
        <v>1.25</v>
      </c>
      <c r="D97">
        <v>1.1499999999999999</v>
      </c>
      <c r="E97">
        <v>0.68</v>
      </c>
      <c r="F97">
        <v>0.56000000000000005</v>
      </c>
      <c r="G97">
        <v>0.62</v>
      </c>
      <c r="H97">
        <v>0.6</v>
      </c>
      <c r="I97">
        <v>0.7</v>
      </c>
      <c r="J97">
        <v>0.5</v>
      </c>
      <c r="K97">
        <v>0.61</v>
      </c>
      <c r="L97">
        <v>0.51</v>
      </c>
    </row>
    <row r="98" spans="1:12">
      <c r="A98" t="s">
        <v>195</v>
      </c>
      <c r="B98">
        <v>1.04</v>
      </c>
      <c r="C98">
        <v>0.96</v>
      </c>
      <c r="D98">
        <v>0.94</v>
      </c>
      <c r="E98">
        <v>0.52</v>
      </c>
      <c r="F98">
        <v>0.4</v>
      </c>
      <c r="G98">
        <v>0.43</v>
      </c>
      <c r="H98">
        <v>0.44</v>
      </c>
      <c r="I98">
        <v>0.51</v>
      </c>
      <c r="J98">
        <v>0.39</v>
      </c>
      <c r="K98">
        <v>0.45</v>
      </c>
      <c r="L98">
        <v>0.41</v>
      </c>
    </row>
    <row r="99" spans="1:12">
      <c r="A99" t="s">
        <v>194</v>
      </c>
      <c r="B99">
        <v>4.26</v>
      </c>
      <c r="C99">
        <v>3.99</v>
      </c>
      <c r="D99">
        <v>4.0199999999999996</v>
      </c>
      <c r="E99">
        <v>3.74</v>
      </c>
      <c r="F99">
        <v>3.44</v>
      </c>
      <c r="G99">
        <v>3.1</v>
      </c>
      <c r="H99">
        <v>2.7</v>
      </c>
      <c r="I99">
        <v>2.36</v>
      </c>
      <c r="J99">
        <v>2.02</v>
      </c>
      <c r="K99">
        <v>2.2599999999999998</v>
      </c>
      <c r="L99">
        <v>2.39</v>
      </c>
    </row>
    <row r="100" spans="1:12">
      <c r="A100" t="s">
        <v>193</v>
      </c>
      <c r="B100">
        <v>1.9</v>
      </c>
      <c r="C100">
        <v>1.72</v>
      </c>
      <c r="D100">
        <v>1.62</v>
      </c>
      <c r="E100">
        <v>1.3</v>
      </c>
      <c r="F100">
        <v>0.99</v>
      </c>
      <c r="G100">
        <v>0.78</v>
      </c>
      <c r="H100">
        <v>0.43</v>
      </c>
      <c r="I100">
        <v>0.3</v>
      </c>
      <c r="J100">
        <v>0.21</v>
      </c>
      <c r="K100">
        <v>0.3</v>
      </c>
      <c r="L100">
        <v>0.42</v>
      </c>
    </row>
    <row r="102" spans="1:12">
      <c r="A102" t="s">
        <v>192</v>
      </c>
    </row>
    <row r="103" spans="1:12">
      <c r="A103" t="s">
        <v>191</v>
      </c>
      <c r="B103" t="s">
        <v>190</v>
      </c>
      <c r="C103" t="s">
        <v>189</v>
      </c>
      <c r="D103" t="s">
        <v>188</v>
      </c>
      <c r="E103" t="s">
        <v>187</v>
      </c>
      <c r="F103" t="s">
        <v>186</v>
      </c>
      <c r="G103" t="s">
        <v>185</v>
      </c>
      <c r="H103" t="s">
        <v>184</v>
      </c>
      <c r="I103" t="s">
        <v>183</v>
      </c>
      <c r="J103" t="s">
        <v>182</v>
      </c>
      <c r="K103" t="s">
        <v>181</v>
      </c>
      <c r="L103" t="s">
        <v>180</v>
      </c>
    </row>
    <row r="104" spans="1:12">
      <c r="A104" t="s">
        <v>179</v>
      </c>
      <c r="B104">
        <v>9.2799999999999994</v>
      </c>
      <c r="C104">
        <v>7.97</v>
      </c>
      <c r="D104">
        <v>7.5</v>
      </c>
      <c r="E104">
        <v>7.58</v>
      </c>
      <c r="F104">
        <v>7.88</v>
      </c>
      <c r="G104">
        <v>8.31</v>
      </c>
      <c r="H104">
        <v>7.74</v>
      </c>
      <c r="I104">
        <v>8.48</v>
      </c>
      <c r="J104">
        <v>10.85</v>
      </c>
      <c r="K104">
        <v>10.87</v>
      </c>
      <c r="L104">
        <v>11.63</v>
      </c>
    </row>
    <row r="105" spans="1:12">
      <c r="A105" t="s">
        <v>178</v>
      </c>
      <c r="B105">
        <v>16.920000000000002</v>
      </c>
      <c r="C105">
        <v>17.41</v>
      </c>
      <c r="D105">
        <v>8.84</v>
      </c>
      <c r="E105">
        <v>4.07</v>
      </c>
      <c r="F105">
        <v>3.66</v>
      </c>
      <c r="G105">
        <v>3.91</v>
      </c>
      <c r="H105">
        <v>3.92</v>
      </c>
      <c r="I105">
        <v>3.96</v>
      </c>
      <c r="J105">
        <v>3.87</v>
      </c>
      <c r="K105">
        <v>4.3499999999999996</v>
      </c>
      <c r="L105">
        <v>5.1100000000000003</v>
      </c>
    </row>
    <row r="106" spans="1:12">
      <c r="A106" t="s">
        <v>177</v>
      </c>
      <c r="B106">
        <v>57.29</v>
      </c>
      <c r="C106">
        <v>38.53</v>
      </c>
      <c r="D106">
        <v>22.5</v>
      </c>
      <c r="E106">
        <v>14.26</v>
      </c>
      <c r="F106">
        <v>14.51</v>
      </c>
      <c r="G106">
        <v>16.13</v>
      </c>
      <c r="H106">
        <v>18</v>
      </c>
      <c r="I106">
        <v>19.45</v>
      </c>
      <c r="J106">
        <v>23.5</v>
      </c>
      <c r="K106">
        <v>26.65</v>
      </c>
      <c r="L106">
        <v>29.03</v>
      </c>
    </row>
    <row r="107" spans="1:12">
      <c r="A107" t="s">
        <v>176</v>
      </c>
      <c r="B107">
        <v>-31.09</v>
      </c>
      <c r="C107">
        <v>-13.16</v>
      </c>
      <c r="D107">
        <v>-6.16</v>
      </c>
      <c r="E107">
        <v>-2.6</v>
      </c>
      <c r="F107">
        <v>-2.97</v>
      </c>
      <c r="G107">
        <v>-3.91</v>
      </c>
      <c r="H107">
        <v>-6.34</v>
      </c>
      <c r="I107">
        <v>-7.01</v>
      </c>
      <c r="J107">
        <v>-8.7799999999999994</v>
      </c>
      <c r="K107">
        <v>-11.43</v>
      </c>
      <c r="L107">
        <v>-12.29</v>
      </c>
    </row>
    <row r="108" spans="1:12">
      <c r="A108" t="s">
        <v>175</v>
      </c>
      <c r="B108">
        <v>39.35</v>
      </c>
      <c r="C108">
        <v>45.81</v>
      </c>
      <c r="D108">
        <v>48.69</v>
      </c>
      <c r="E108">
        <v>48.14</v>
      </c>
      <c r="F108">
        <v>46.31</v>
      </c>
      <c r="G108">
        <v>43.9</v>
      </c>
      <c r="H108">
        <v>47.18</v>
      </c>
      <c r="I108">
        <v>43.06</v>
      </c>
      <c r="J108">
        <v>33.65</v>
      </c>
      <c r="K108">
        <v>33.590000000000003</v>
      </c>
      <c r="L108">
        <v>31.37</v>
      </c>
    </row>
    <row r="109" spans="1:12">
      <c r="A109" t="s">
        <v>174</v>
      </c>
      <c r="B109">
        <v>21.57</v>
      </c>
      <c r="C109">
        <v>20.97</v>
      </c>
      <c r="D109">
        <v>41.29</v>
      </c>
      <c r="E109">
        <v>89.6</v>
      </c>
      <c r="F109">
        <v>99.74</v>
      </c>
      <c r="G109">
        <v>93.38</v>
      </c>
      <c r="H109">
        <v>93.04</v>
      </c>
      <c r="I109">
        <v>92.2</v>
      </c>
      <c r="J109">
        <v>94.41</v>
      </c>
      <c r="K109">
        <v>83.94</v>
      </c>
      <c r="L109">
        <v>71.48</v>
      </c>
    </row>
    <row r="110" spans="1:12">
      <c r="A110" t="s">
        <v>173</v>
      </c>
      <c r="B110">
        <v>0.72</v>
      </c>
      <c r="C110">
        <v>0.81</v>
      </c>
      <c r="D110">
        <v>0.95</v>
      </c>
      <c r="E110">
        <v>0.98</v>
      </c>
      <c r="F110">
        <v>0.99</v>
      </c>
      <c r="G110">
        <v>0.99</v>
      </c>
      <c r="H110">
        <v>1.01</v>
      </c>
      <c r="I110">
        <v>0.95</v>
      </c>
      <c r="J110">
        <v>0.92</v>
      </c>
      <c r="K110">
        <v>0.94</v>
      </c>
      <c r="L110">
        <v>0.93</v>
      </c>
    </row>
    <row r="111" spans="1:12">
      <c r="A111" t="s">
        <v>172</v>
      </c>
      <c r="B111">
        <v>0.52</v>
      </c>
      <c r="C111">
        <v>0.56999999999999995</v>
      </c>
      <c r="D111">
        <v>0.66</v>
      </c>
      <c r="E111">
        <v>0.7</v>
      </c>
      <c r="F111">
        <v>0.75</v>
      </c>
      <c r="G111">
        <v>0.77</v>
      </c>
      <c r="H111">
        <v>0.78</v>
      </c>
      <c r="I111">
        <v>0.73</v>
      </c>
      <c r="J111">
        <v>0.73</v>
      </c>
      <c r="K111">
        <v>0.76</v>
      </c>
      <c r="L111">
        <v>0.75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1"/>
  <sheetViews>
    <sheetView workbookViewId="0"/>
  </sheetViews>
  <sheetFormatPr defaultRowHeight="14.5"/>
  <sheetData>
    <row r="1" spans="1:12">
      <c r="A1" t="s">
        <v>401</v>
      </c>
    </row>
    <row r="2" spans="1:12">
      <c r="A2" t="s">
        <v>271</v>
      </c>
    </row>
    <row r="3" spans="1:12">
      <c r="B3" t="s">
        <v>190</v>
      </c>
      <c r="C3" t="s">
        <v>189</v>
      </c>
      <c r="D3" t="s">
        <v>188</v>
      </c>
      <c r="E3" t="s">
        <v>187</v>
      </c>
      <c r="F3" t="s">
        <v>186</v>
      </c>
      <c r="G3" t="s">
        <v>185</v>
      </c>
      <c r="H3" t="s">
        <v>184</v>
      </c>
      <c r="I3" t="s">
        <v>183</v>
      </c>
      <c r="J3" t="s">
        <v>182</v>
      </c>
      <c r="K3" t="s">
        <v>181</v>
      </c>
      <c r="L3" t="s">
        <v>180</v>
      </c>
    </row>
    <row r="4" spans="1:12">
      <c r="A4" t="s">
        <v>270</v>
      </c>
      <c r="B4" s="67">
        <v>16335</v>
      </c>
      <c r="C4" s="67">
        <v>23229</v>
      </c>
      <c r="D4" s="67">
        <v>37110</v>
      </c>
      <c r="E4" s="67">
        <v>37152</v>
      </c>
      <c r="F4" s="67">
        <v>38279</v>
      </c>
      <c r="G4" s="67">
        <v>38901</v>
      </c>
      <c r="H4" s="67">
        <v>37864</v>
      </c>
      <c r="I4" s="67">
        <v>36556</v>
      </c>
      <c r="J4" s="67">
        <v>37736</v>
      </c>
      <c r="K4" s="67">
        <v>41303</v>
      </c>
      <c r="L4" s="67">
        <v>42485</v>
      </c>
    </row>
    <row r="5" spans="1:12">
      <c r="A5" t="s">
        <v>269</v>
      </c>
      <c r="B5">
        <v>54.4</v>
      </c>
      <c r="C5">
        <v>66.400000000000006</v>
      </c>
      <c r="D5">
        <v>47.6</v>
      </c>
      <c r="E5">
        <v>19.899999999999999</v>
      </c>
      <c r="F5">
        <v>21.8</v>
      </c>
      <c r="G5">
        <v>24</v>
      </c>
      <c r="H5">
        <v>31.5</v>
      </c>
      <c r="I5">
        <v>32</v>
      </c>
      <c r="J5">
        <v>28.3</v>
      </c>
      <c r="K5">
        <v>27</v>
      </c>
      <c r="L5">
        <v>28</v>
      </c>
    </row>
    <row r="6" spans="1:12">
      <c r="A6" t="s">
        <v>268</v>
      </c>
      <c r="B6" s="67">
        <v>2715</v>
      </c>
      <c r="C6" s="67">
        <v>5259</v>
      </c>
      <c r="D6" s="67">
        <v>2414</v>
      </c>
      <c r="E6" s="67">
        <v>1362</v>
      </c>
      <c r="F6" s="67">
        <v>1769</v>
      </c>
      <c r="G6" s="67">
        <v>2816</v>
      </c>
      <c r="H6" s="67">
        <v>5492</v>
      </c>
      <c r="I6" s="67">
        <v>4976</v>
      </c>
      <c r="J6" s="67">
        <v>3674</v>
      </c>
      <c r="K6" s="67">
        <v>3779</v>
      </c>
      <c r="L6" s="67">
        <v>4259</v>
      </c>
    </row>
    <row r="7" spans="1:12">
      <c r="A7" t="s">
        <v>267</v>
      </c>
      <c r="B7">
        <v>16.600000000000001</v>
      </c>
      <c r="C7">
        <v>22.6</v>
      </c>
      <c r="D7">
        <v>6.5</v>
      </c>
      <c r="E7">
        <v>3.7</v>
      </c>
      <c r="F7">
        <v>4.5999999999999996</v>
      </c>
      <c r="G7">
        <v>7.2</v>
      </c>
      <c r="H7">
        <v>14.5</v>
      </c>
      <c r="I7">
        <v>13.6</v>
      </c>
      <c r="J7">
        <v>9.6999999999999993</v>
      </c>
      <c r="K7">
        <v>9.1</v>
      </c>
      <c r="L7">
        <v>10</v>
      </c>
    </row>
    <row r="8" spans="1:12">
      <c r="A8" t="s">
        <v>266</v>
      </c>
      <c r="B8">
        <v>-651</v>
      </c>
      <c r="C8">
        <v>253</v>
      </c>
      <c r="D8">
        <v>840</v>
      </c>
      <c r="E8">
        <v>-723</v>
      </c>
      <c r="F8">
        <v>571</v>
      </c>
      <c r="G8" s="67">
        <v>1132</v>
      </c>
      <c r="H8" s="67">
        <v>7340</v>
      </c>
      <c r="I8" s="67">
        <v>2263</v>
      </c>
      <c r="J8" s="67">
        <v>2131</v>
      </c>
      <c r="K8" s="67">
        <v>2129</v>
      </c>
      <c r="L8" s="67">
        <v>2645</v>
      </c>
    </row>
    <row r="9" spans="1:12">
      <c r="A9" t="s">
        <v>265</v>
      </c>
      <c r="B9">
        <v>-4.32</v>
      </c>
      <c r="C9">
        <v>1.08</v>
      </c>
      <c r="D9">
        <v>2.2599999999999998</v>
      </c>
      <c r="E9">
        <v>-2.1800000000000002</v>
      </c>
      <c r="F9">
        <v>1.53</v>
      </c>
      <c r="G9">
        <v>2.93</v>
      </c>
      <c r="H9">
        <v>19.47</v>
      </c>
      <c r="I9">
        <v>6.76</v>
      </c>
      <c r="J9">
        <v>7.06</v>
      </c>
      <c r="K9">
        <v>7.7</v>
      </c>
      <c r="L9">
        <v>9.82</v>
      </c>
    </row>
    <row r="10" spans="1:12">
      <c r="A10" t="s">
        <v>264</v>
      </c>
    </row>
    <row r="11" spans="1:12">
      <c r="A11" t="s">
        <v>263</v>
      </c>
    </row>
    <row r="12" spans="1:12">
      <c r="A12" t="s">
        <v>262</v>
      </c>
      <c r="B12">
        <v>151</v>
      </c>
      <c r="C12">
        <v>253</v>
      </c>
      <c r="D12">
        <v>383</v>
      </c>
      <c r="E12">
        <v>331</v>
      </c>
      <c r="F12">
        <v>391</v>
      </c>
      <c r="G12">
        <v>389</v>
      </c>
      <c r="H12">
        <v>376</v>
      </c>
      <c r="I12">
        <v>330</v>
      </c>
      <c r="J12">
        <v>304</v>
      </c>
      <c r="K12">
        <v>276</v>
      </c>
      <c r="L12">
        <v>269</v>
      </c>
    </row>
    <row r="13" spans="1:12">
      <c r="A13" t="s">
        <v>261</v>
      </c>
      <c r="B13">
        <v>-16.77</v>
      </c>
      <c r="C13">
        <v>5.27</v>
      </c>
      <c r="D13">
        <v>6.99</v>
      </c>
      <c r="E13">
        <v>1.45</v>
      </c>
      <c r="F13">
        <v>4.7699999999999996</v>
      </c>
      <c r="G13">
        <v>10.32</v>
      </c>
      <c r="H13">
        <v>23.46</v>
      </c>
      <c r="I13">
        <v>26.82</v>
      </c>
      <c r="J13">
        <v>31.26</v>
      </c>
      <c r="K13">
        <v>35.08</v>
      </c>
      <c r="L13">
        <v>40.17</v>
      </c>
    </row>
    <row r="14" spans="1:12">
      <c r="A14" t="s">
        <v>260</v>
      </c>
      <c r="B14">
        <v>966</v>
      </c>
      <c r="C14" s="67">
        <v>1907</v>
      </c>
      <c r="D14" s="67">
        <v>2408</v>
      </c>
      <c r="E14">
        <v>935</v>
      </c>
      <c r="F14" s="67">
        <v>1444</v>
      </c>
      <c r="G14" s="67">
        <v>2634</v>
      </c>
      <c r="H14" s="67">
        <v>5992</v>
      </c>
      <c r="I14" s="67">
        <v>5542</v>
      </c>
      <c r="J14" s="67">
        <v>3413</v>
      </c>
      <c r="K14" s="67">
        <v>6181</v>
      </c>
      <c r="L14" s="67">
        <v>6654</v>
      </c>
    </row>
    <row r="15" spans="1:12">
      <c r="A15" t="s">
        <v>259</v>
      </c>
      <c r="B15">
        <v>-317</v>
      </c>
      <c r="C15">
        <v>-371</v>
      </c>
      <c r="D15">
        <v>-700</v>
      </c>
      <c r="E15" s="67">
        <v>-2016</v>
      </c>
      <c r="F15" s="67">
        <v>-2164</v>
      </c>
      <c r="G15" s="67">
        <v>-2005</v>
      </c>
      <c r="H15" s="67">
        <v>-2747</v>
      </c>
      <c r="I15" s="67">
        <v>-3223</v>
      </c>
      <c r="J15" s="67">
        <v>-3998</v>
      </c>
      <c r="K15" s="67">
        <v>-4177</v>
      </c>
      <c r="L15" s="67">
        <v>-4973</v>
      </c>
    </row>
    <row r="16" spans="1:12">
      <c r="A16" t="s">
        <v>258</v>
      </c>
      <c r="B16">
        <v>649</v>
      </c>
      <c r="C16" s="67">
        <v>1536</v>
      </c>
      <c r="D16" s="67">
        <v>1708</v>
      </c>
      <c r="E16" s="67">
        <v>-1081</v>
      </c>
      <c r="F16">
        <v>-720</v>
      </c>
      <c r="G16">
        <v>629</v>
      </c>
      <c r="H16" s="67">
        <v>3245</v>
      </c>
      <c r="I16" s="67">
        <v>2319</v>
      </c>
      <c r="J16">
        <v>-585</v>
      </c>
      <c r="K16" s="67">
        <v>2004</v>
      </c>
      <c r="L16" s="67">
        <v>1681</v>
      </c>
    </row>
    <row r="17" spans="1:12">
      <c r="A17" t="s">
        <v>257</v>
      </c>
      <c r="B17">
        <v>4.3099999999999996</v>
      </c>
      <c r="C17">
        <v>6.07</v>
      </c>
      <c r="D17">
        <v>4.1900000000000004</v>
      </c>
      <c r="E17">
        <v>-3.27</v>
      </c>
      <c r="F17">
        <v>-1.39</v>
      </c>
      <c r="G17">
        <v>0.73</v>
      </c>
      <c r="H17">
        <v>5.63</v>
      </c>
      <c r="I17">
        <v>8.43</v>
      </c>
      <c r="J17">
        <v>-1.41</v>
      </c>
      <c r="K17">
        <v>7.53</v>
      </c>
    </row>
    <row r="18" spans="1:12">
      <c r="A18" t="s">
        <v>256</v>
      </c>
      <c r="B18" s="67">
        <v>-1368</v>
      </c>
      <c r="C18">
        <v>-600</v>
      </c>
      <c r="D18">
        <v>-397</v>
      </c>
      <c r="E18" s="67">
        <v>-2769</v>
      </c>
      <c r="F18" s="67">
        <v>-3405</v>
      </c>
      <c r="G18" s="67">
        <v>-4370</v>
      </c>
      <c r="H18" s="67">
        <v>-4586</v>
      </c>
      <c r="I18" s="67">
        <v>-4977</v>
      </c>
      <c r="J18" s="67">
        <v>-5563</v>
      </c>
      <c r="K18" s="67">
        <v>-6018</v>
      </c>
    </row>
    <row r="20" spans="1:12">
      <c r="A20" t="s">
        <v>255</v>
      </c>
    </row>
    <row r="21" spans="1:12">
      <c r="A21" t="s">
        <v>254</v>
      </c>
      <c r="B21" t="s">
        <v>190</v>
      </c>
      <c r="C21" t="s">
        <v>189</v>
      </c>
      <c r="D21" t="s">
        <v>188</v>
      </c>
      <c r="E21" t="s">
        <v>187</v>
      </c>
      <c r="F21" t="s">
        <v>186</v>
      </c>
      <c r="G21" t="s">
        <v>185</v>
      </c>
      <c r="H21" t="s">
        <v>184</v>
      </c>
      <c r="I21" t="s">
        <v>183</v>
      </c>
      <c r="J21" t="s">
        <v>182</v>
      </c>
      <c r="K21" t="s">
        <v>181</v>
      </c>
      <c r="L21" t="s">
        <v>180</v>
      </c>
    </row>
    <row r="22" spans="1:12">
      <c r="A22" t="s">
        <v>253</v>
      </c>
      <c r="B22">
        <v>100</v>
      </c>
      <c r="C22">
        <v>100</v>
      </c>
      <c r="D22">
        <v>100</v>
      </c>
      <c r="E22">
        <v>100</v>
      </c>
      <c r="F22">
        <v>100</v>
      </c>
      <c r="G22">
        <v>100</v>
      </c>
      <c r="H22">
        <v>100</v>
      </c>
      <c r="I22">
        <v>100</v>
      </c>
      <c r="J22">
        <v>100</v>
      </c>
      <c r="K22">
        <v>100</v>
      </c>
      <c r="L22">
        <v>100</v>
      </c>
    </row>
    <row r="23" spans="1:12">
      <c r="A23" t="s">
        <v>252</v>
      </c>
      <c r="B23">
        <v>45.64</v>
      </c>
      <c r="C23">
        <v>33.61</v>
      </c>
      <c r="D23">
        <v>52.44</v>
      </c>
      <c r="E23">
        <v>80.099999999999994</v>
      </c>
      <c r="F23">
        <v>78.180000000000007</v>
      </c>
      <c r="G23">
        <v>76.010000000000005</v>
      </c>
      <c r="H23">
        <v>68.540000000000006</v>
      </c>
      <c r="I23">
        <v>67.989999999999995</v>
      </c>
      <c r="J23">
        <v>71.7</v>
      </c>
      <c r="K23">
        <v>73.03</v>
      </c>
      <c r="L23">
        <v>71.959999999999994</v>
      </c>
    </row>
    <row r="24" spans="1:12">
      <c r="A24" t="s">
        <v>251</v>
      </c>
      <c r="B24">
        <v>54.36</v>
      </c>
      <c r="C24">
        <v>66.39</v>
      </c>
      <c r="D24">
        <v>47.56</v>
      </c>
      <c r="E24">
        <v>19.899999999999999</v>
      </c>
      <c r="F24">
        <v>21.82</v>
      </c>
      <c r="G24">
        <v>23.99</v>
      </c>
      <c r="H24">
        <v>31.46</v>
      </c>
      <c r="I24">
        <v>32.01</v>
      </c>
      <c r="J24">
        <v>28.3</v>
      </c>
      <c r="K24">
        <v>26.97</v>
      </c>
      <c r="L24">
        <v>28.04</v>
      </c>
    </row>
    <row r="25" spans="1:12">
      <c r="A25" t="s">
        <v>250</v>
      </c>
      <c r="B25">
        <v>26.37</v>
      </c>
      <c r="C25">
        <v>25.46</v>
      </c>
      <c r="D25">
        <v>24.49</v>
      </c>
      <c r="E25">
        <v>3.64</v>
      </c>
      <c r="F25">
        <v>3.63</v>
      </c>
      <c r="G25">
        <v>3.53</v>
      </c>
      <c r="H25">
        <v>3.54</v>
      </c>
      <c r="I25">
        <v>3.56</v>
      </c>
      <c r="J25">
        <v>3.57</v>
      </c>
      <c r="K25">
        <v>3.77</v>
      </c>
      <c r="L25">
        <v>3.82</v>
      </c>
    </row>
    <row r="26" spans="1:12">
      <c r="A26" t="s">
        <v>249</v>
      </c>
    </row>
    <row r="27" spans="1:12">
      <c r="A27" t="s">
        <v>248</v>
      </c>
      <c r="B27">
        <v>11.37</v>
      </c>
      <c r="C27">
        <v>18.29</v>
      </c>
      <c r="D27">
        <v>16.57</v>
      </c>
      <c r="E27">
        <v>12.6</v>
      </c>
      <c r="F27">
        <v>13.57</v>
      </c>
      <c r="G27">
        <v>13.22</v>
      </c>
      <c r="H27">
        <v>13.41</v>
      </c>
      <c r="I27">
        <v>14.83</v>
      </c>
      <c r="J27">
        <v>14.99</v>
      </c>
      <c r="K27">
        <v>14.04</v>
      </c>
      <c r="L27">
        <v>14.19</v>
      </c>
    </row>
    <row r="28" spans="1:12">
      <c r="A28" t="s">
        <v>247</v>
      </c>
      <c r="B28">
        <v>16.62</v>
      </c>
      <c r="C28">
        <v>22.64</v>
      </c>
      <c r="D28">
        <v>6.5</v>
      </c>
      <c r="E28">
        <v>3.67</v>
      </c>
      <c r="F28">
        <v>4.62</v>
      </c>
      <c r="G28">
        <v>7.24</v>
      </c>
      <c r="H28">
        <v>14.5</v>
      </c>
      <c r="I28">
        <v>13.61</v>
      </c>
      <c r="J28">
        <v>9.74</v>
      </c>
      <c r="K28">
        <v>9.15</v>
      </c>
      <c r="L28">
        <v>10.02</v>
      </c>
    </row>
    <row r="29" spans="1:12">
      <c r="A29" t="s">
        <v>246</v>
      </c>
      <c r="B29">
        <v>-20.73</v>
      </c>
      <c r="C29">
        <v>-21.56</v>
      </c>
      <c r="D29">
        <v>-4.2300000000000004</v>
      </c>
      <c r="E29">
        <v>-5.61</v>
      </c>
      <c r="F29">
        <v>-3.21</v>
      </c>
      <c r="G29">
        <v>-4.34</v>
      </c>
      <c r="H29">
        <v>-3.36</v>
      </c>
      <c r="I29">
        <v>-3.17</v>
      </c>
      <c r="J29">
        <v>-1.79</v>
      </c>
      <c r="K29">
        <v>-2.71</v>
      </c>
      <c r="L29">
        <v>-2.16</v>
      </c>
    </row>
    <row r="30" spans="1:12">
      <c r="A30" t="s">
        <v>245</v>
      </c>
      <c r="B30">
        <v>-4.1100000000000003</v>
      </c>
      <c r="C30">
        <v>1.08</v>
      </c>
      <c r="D30">
        <v>2.2799999999999998</v>
      </c>
      <c r="E30">
        <v>-1.95</v>
      </c>
      <c r="F30">
        <v>1.41</v>
      </c>
      <c r="G30">
        <v>2.9</v>
      </c>
      <c r="H30">
        <v>11.14</v>
      </c>
      <c r="I30">
        <v>10.45</v>
      </c>
      <c r="J30">
        <v>7.95</v>
      </c>
      <c r="K30">
        <v>6.44</v>
      </c>
      <c r="L30">
        <v>7.87</v>
      </c>
    </row>
    <row r="32" spans="1:12">
      <c r="A32" t="s">
        <v>244</v>
      </c>
      <c r="B32" t="s">
        <v>190</v>
      </c>
      <c r="C32" t="s">
        <v>189</v>
      </c>
      <c r="D32" t="s">
        <v>188</v>
      </c>
      <c r="E32" t="s">
        <v>187</v>
      </c>
      <c r="F32" t="s">
        <v>186</v>
      </c>
      <c r="G32" t="s">
        <v>185</v>
      </c>
      <c r="H32" t="s">
        <v>184</v>
      </c>
      <c r="I32" t="s">
        <v>183</v>
      </c>
      <c r="J32" t="s">
        <v>182</v>
      </c>
      <c r="K32" t="s">
        <v>181</v>
      </c>
      <c r="L32" t="s">
        <v>180</v>
      </c>
    </row>
    <row r="33" spans="1:12">
      <c r="A33" t="s">
        <v>243</v>
      </c>
      <c r="D33">
        <v>0.59</v>
      </c>
      <c r="I33">
        <v>40.74</v>
      </c>
      <c r="J33">
        <v>28.94</v>
      </c>
      <c r="K33">
        <v>19.899999999999999</v>
      </c>
      <c r="L33">
        <v>20.86</v>
      </c>
    </row>
    <row r="34" spans="1:12">
      <c r="A34" t="s">
        <v>242</v>
      </c>
      <c r="B34">
        <v>-3.99</v>
      </c>
      <c r="C34">
        <v>1.0900000000000001</v>
      </c>
      <c r="D34">
        <v>2.2599999999999998</v>
      </c>
      <c r="E34">
        <v>-1.95</v>
      </c>
      <c r="F34">
        <v>1.49</v>
      </c>
      <c r="G34">
        <v>2.91</v>
      </c>
      <c r="H34">
        <v>19.39</v>
      </c>
      <c r="I34">
        <v>6.19</v>
      </c>
      <c r="J34">
        <v>5.65</v>
      </c>
      <c r="K34">
        <v>5.15</v>
      </c>
      <c r="L34">
        <v>6.23</v>
      </c>
    </row>
    <row r="35" spans="1:12">
      <c r="A35" t="s">
        <v>241</v>
      </c>
      <c r="B35">
        <v>0.86</v>
      </c>
      <c r="C35">
        <v>0.8</v>
      </c>
      <c r="D35">
        <v>0.96</v>
      </c>
      <c r="E35">
        <v>0.98</v>
      </c>
      <c r="F35">
        <v>1.03</v>
      </c>
      <c r="G35">
        <v>1.04</v>
      </c>
      <c r="H35">
        <v>0.97</v>
      </c>
      <c r="I35">
        <v>0.9</v>
      </c>
      <c r="J35">
        <v>0.92</v>
      </c>
      <c r="K35">
        <v>0.95</v>
      </c>
      <c r="L35">
        <v>0.88</v>
      </c>
    </row>
    <row r="36" spans="1:12">
      <c r="A36" t="s">
        <v>240</v>
      </c>
      <c r="B36">
        <v>-3.41</v>
      </c>
      <c r="C36">
        <v>0.87</v>
      </c>
      <c r="D36">
        <v>2.17</v>
      </c>
      <c r="E36">
        <v>-1.91</v>
      </c>
      <c r="F36">
        <v>1.53</v>
      </c>
      <c r="G36">
        <v>3.05</v>
      </c>
      <c r="H36">
        <v>18.77</v>
      </c>
      <c r="I36">
        <v>5.59</v>
      </c>
      <c r="J36">
        <v>5.17</v>
      </c>
      <c r="K36">
        <v>4.8899999999999997</v>
      </c>
      <c r="L36">
        <v>5.46</v>
      </c>
    </row>
    <row r="37" spans="1:12">
      <c r="A37" t="s">
        <v>239</v>
      </c>
      <c r="C37">
        <v>22.93</v>
      </c>
      <c r="D37">
        <v>21.03</v>
      </c>
      <c r="E37">
        <v>78.23</v>
      </c>
      <c r="F37">
        <v>12.34</v>
      </c>
      <c r="G37">
        <v>15.59</v>
      </c>
      <c r="H37">
        <v>4.5599999999999996</v>
      </c>
      <c r="I37">
        <v>4.6399999999999997</v>
      </c>
      <c r="J37">
        <v>4.8099999999999996</v>
      </c>
      <c r="K37">
        <v>4.4800000000000004</v>
      </c>
      <c r="L37">
        <v>5.05</v>
      </c>
    </row>
    <row r="38" spans="1:12">
      <c r="A38" t="s">
        <v>238</v>
      </c>
      <c r="D38">
        <v>47.55</v>
      </c>
      <c r="E38">
        <v>-63.23</v>
      </c>
      <c r="F38">
        <v>32.840000000000003</v>
      </c>
      <c r="G38">
        <v>42.08</v>
      </c>
      <c r="H38">
        <v>129.19999999999999</v>
      </c>
      <c r="I38">
        <v>25.68</v>
      </c>
      <c r="J38">
        <v>24.4</v>
      </c>
      <c r="K38">
        <v>22.65</v>
      </c>
      <c r="L38">
        <v>27.9</v>
      </c>
    </row>
    <row r="39" spans="1:12">
      <c r="A39" t="s">
        <v>237</v>
      </c>
      <c r="D39">
        <v>11.06</v>
      </c>
      <c r="E39">
        <v>0.37</v>
      </c>
      <c r="F39">
        <v>8.5399999999999991</v>
      </c>
      <c r="G39">
        <v>11.99</v>
      </c>
      <c r="H39">
        <v>43.69</v>
      </c>
      <c r="I39">
        <v>12.48</v>
      </c>
      <c r="J39">
        <v>11.42</v>
      </c>
      <c r="K39">
        <v>10.75</v>
      </c>
      <c r="L39">
        <v>11.55</v>
      </c>
    </row>
    <row r="40" spans="1:12">
      <c r="A40" t="s">
        <v>236</v>
      </c>
      <c r="B40">
        <v>-0.16</v>
      </c>
      <c r="C40">
        <v>1.31</v>
      </c>
      <c r="D40">
        <v>1.92</v>
      </c>
      <c r="E40">
        <v>0.09</v>
      </c>
      <c r="F40">
        <v>1.73</v>
      </c>
      <c r="G40">
        <v>2.65</v>
      </c>
      <c r="H40">
        <v>7.8</v>
      </c>
      <c r="I40">
        <v>8.0500000000000007</v>
      </c>
      <c r="J40">
        <v>6.36</v>
      </c>
      <c r="K40">
        <v>5.03</v>
      </c>
      <c r="L40">
        <v>5.77</v>
      </c>
    </row>
    <row r="42" spans="1:12">
      <c r="A42" t="s">
        <v>235</v>
      </c>
    </row>
    <row r="43" spans="1:12">
      <c r="B43" t="s">
        <v>190</v>
      </c>
      <c r="C43" t="s">
        <v>189</v>
      </c>
      <c r="D43" t="s">
        <v>188</v>
      </c>
      <c r="E43" t="s">
        <v>187</v>
      </c>
      <c r="F43" t="s">
        <v>186</v>
      </c>
      <c r="G43" t="s">
        <v>185</v>
      </c>
      <c r="H43" t="s">
        <v>184</v>
      </c>
      <c r="I43" t="s">
        <v>183</v>
      </c>
      <c r="J43" t="s">
        <v>182</v>
      </c>
      <c r="K43" t="s">
        <v>181</v>
      </c>
      <c r="L43" t="s">
        <v>196</v>
      </c>
    </row>
    <row r="44" spans="1:12">
      <c r="A44" t="s">
        <v>234</v>
      </c>
    </row>
    <row r="45" spans="1:12">
      <c r="A45" t="s">
        <v>230</v>
      </c>
      <c r="B45">
        <v>-19.11</v>
      </c>
      <c r="C45">
        <v>42.2</v>
      </c>
      <c r="D45">
        <v>59.76</v>
      </c>
      <c r="E45">
        <v>0.11</v>
      </c>
      <c r="F45">
        <v>3.03</v>
      </c>
      <c r="G45">
        <v>1.62</v>
      </c>
      <c r="H45">
        <v>-2.67</v>
      </c>
      <c r="I45">
        <v>-3.45</v>
      </c>
      <c r="J45">
        <v>3.23</v>
      </c>
      <c r="K45">
        <v>9.4499999999999993</v>
      </c>
      <c r="L45">
        <v>5.8</v>
      </c>
    </row>
    <row r="46" spans="1:12">
      <c r="A46" t="s">
        <v>229</v>
      </c>
      <c r="B46">
        <v>-5.47</v>
      </c>
      <c r="C46">
        <v>4.87</v>
      </c>
      <c r="D46">
        <v>22.49</v>
      </c>
      <c r="E46">
        <v>31.51</v>
      </c>
      <c r="F46">
        <v>18.12</v>
      </c>
      <c r="G46">
        <v>1.58</v>
      </c>
      <c r="H46">
        <v>0.63</v>
      </c>
      <c r="I46">
        <v>-1.52</v>
      </c>
      <c r="J46">
        <v>-1.01</v>
      </c>
      <c r="K46">
        <v>2.94</v>
      </c>
    </row>
    <row r="47" spans="1:12">
      <c r="A47" t="s">
        <v>228</v>
      </c>
      <c r="B47">
        <v>-7.0000000000000007E-2</v>
      </c>
      <c r="C47">
        <v>5.97</v>
      </c>
      <c r="D47">
        <v>13.92</v>
      </c>
      <c r="E47">
        <v>13.02</v>
      </c>
      <c r="F47">
        <v>13.64</v>
      </c>
      <c r="G47">
        <v>18.95</v>
      </c>
      <c r="H47">
        <v>10.27</v>
      </c>
      <c r="I47">
        <v>-0.3</v>
      </c>
      <c r="J47">
        <v>0.31</v>
      </c>
      <c r="K47">
        <v>1.53</v>
      </c>
    </row>
    <row r="48" spans="1:12">
      <c r="A48" t="s">
        <v>227</v>
      </c>
      <c r="B48">
        <v>-0.98</v>
      </c>
      <c r="C48">
        <v>1.84</v>
      </c>
      <c r="D48">
        <v>8.68</v>
      </c>
      <c r="E48">
        <v>10.029999999999999</v>
      </c>
      <c r="F48">
        <v>10.8</v>
      </c>
      <c r="G48">
        <v>9.0299999999999994</v>
      </c>
      <c r="H48">
        <v>8.1</v>
      </c>
      <c r="I48">
        <v>6.57</v>
      </c>
      <c r="J48">
        <v>6.48</v>
      </c>
      <c r="K48">
        <v>7.42</v>
      </c>
    </row>
    <row r="49" spans="1:12">
      <c r="A49" t="s">
        <v>233</v>
      </c>
    </row>
    <row r="50" spans="1:12">
      <c r="A50" t="s">
        <v>230</v>
      </c>
      <c r="B50">
        <v>277.08</v>
      </c>
      <c r="C50">
        <v>93.7</v>
      </c>
      <c r="D50">
        <v>-54.1</v>
      </c>
      <c r="E50">
        <v>-43.58</v>
      </c>
      <c r="F50">
        <v>29.88</v>
      </c>
      <c r="G50">
        <v>59.19</v>
      </c>
      <c r="H50">
        <v>95.03</v>
      </c>
      <c r="I50">
        <v>-9.4</v>
      </c>
      <c r="J50">
        <v>-26.17</v>
      </c>
      <c r="K50">
        <v>2.86</v>
      </c>
      <c r="L50">
        <v>19.61</v>
      </c>
    </row>
    <row r="51" spans="1:12">
      <c r="A51" t="s">
        <v>229</v>
      </c>
      <c r="B51">
        <v>82.45</v>
      </c>
      <c r="D51">
        <v>49.67</v>
      </c>
      <c r="E51">
        <v>-20.54</v>
      </c>
      <c r="F51">
        <v>-30.45</v>
      </c>
      <c r="G51">
        <v>5.27</v>
      </c>
      <c r="H51">
        <v>59.17</v>
      </c>
      <c r="I51">
        <v>41.16</v>
      </c>
      <c r="J51">
        <v>9.27</v>
      </c>
      <c r="K51">
        <v>-11.72</v>
      </c>
    </row>
    <row r="52" spans="1:12">
      <c r="A52" t="s">
        <v>228</v>
      </c>
      <c r="D52">
        <v>40.119999999999997</v>
      </c>
      <c r="F52">
        <v>19.7</v>
      </c>
      <c r="G52">
        <v>0.73</v>
      </c>
      <c r="H52">
        <v>0.87</v>
      </c>
      <c r="I52">
        <v>15.57</v>
      </c>
      <c r="J52">
        <v>21.95</v>
      </c>
      <c r="K52">
        <v>16.39</v>
      </c>
    </row>
    <row r="53" spans="1:12">
      <c r="A53" t="s">
        <v>227</v>
      </c>
      <c r="B53">
        <v>6.92</v>
      </c>
      <c r="C53">
        <v>23.18</v>
      </c>
      <c r="D53">
        <v>6.15</v>
      </c>
      <c r="I53">
        <v>27.25</v>
      </c>
      <c r="K53">
        <v>18.03</v>
      </c>
    </row>
    <row r="54" spans="1:12">
      <c r="A54" t="s">
        <v>232</v>
      </c>
    </row>
    <row r="55" spans="1:12">
      <c r="A55" t="s">
        <v>230</v>
      </c>
      <c r="D55">
        <v>232.02</v>
      </c>
      <c r="G55">
        <v>98.25</v>
      </c>
      <c r="H55">
        <v>548.41</v>
      </c>
      <c r="I55">
        <v>-69.17</v>
      </c>
      <c r="J55">
        <v>-5.83</v>
      </c>
      <c r="K55">
        <v>-0.09</v>
      </c>
    </row>
    <row r="56" spans="1:12">
      <c r="A56" t="s">
        <v>229</v>
      </c>
      <c r="C56">
        <v>-14.37</v>
      </c>
      <c r="F56">
        <v>31.17</v>
      </c>
      <c r="G56">
        <v>10.46</v>
      </c>
      <c r="I56">
        <v>58.25</v>
      </c>
      <c r="J56">
        <v>23.48</v>
      </c>
      <c r="K56">
        <v>-33.799999999999997</v>
      </c>
    </row>
    <row r="57" spans="1:12">
      <c r="A57" t="s">
        <v>228</v>
      </c>
      <c r="D57">
        <v>-48.36</v>
      </c>
      <c r="H57">
        <v>96.12</v>
      </c>
      <c r="I57">
        <v>21.92</v>
      </c>
      <c r="K57">
        <v>30.11</v>
      </c>
    </row>
    <row r="58" spans="1:12">
      <c r="A58" t="s">
        <v>227</v>
      </c>
      <c r="C58">
        <v>17.600000000000001</v>
      </c>
      <c r="I58">
        <v>-20.65</v>
      </c>
      <c r="J58">
        <v>18.12</v>
      </c>
    </row>
    <row r="59" spans="1:12">
      <c r="A59" t="s">
        <v>231</v>
      </c>
    </row>
    <row r="60" spans="1:12">
      <c r="A60" t="s">
        <v>230</v>
      </c>
      <c r="D60">
        <v>109.26</v>
      </c>
      <c r="G60">
        <v>91.5</v>
      </c>
      <c r="H60">
        <v>564.51</v>
      </c>
      <c r="I60">
        <v>-64.819999999999993</v>
      </c>
      <c r="J60">
        <v>2.48</v>
      </c>
      <c r="K60">
        <v>9.69</v>
      </c>
      <c r="L60">
        <v>62.1</v>
      </c>
    </row>
    <row r="61" spans="1:12">
      <c r="A61" t="s">
        <v>229</v>
      </c>
      <c r="C61">
        <v>-27.12</v>
      </c>
      <c r="F61">
        <v>12.31</v>
      </c>
      <c r="G61">
        <v>9.0399999999999991</v>
      </c>
      <c r="I61">
        <v>64.819999999999993</v>
      </c>
      <c r="J61">
        <v>33.81</v>
      </c>
      <c r="K61">
        <v>-26.6</v>
      </c>
    </row>
    <row r="62" spans="1:12">
      <c r="A62" t="s">
        <v>228</v>
      </c>
      <c r="D62">
        <v>-59.07</v>
      </c>
      <c r="H62">
        <v>78.319999999999993</v>
      </c>
      <c r="I62">
        <v>24.83</v>
      </c>
      <c r="K62">
        <v>38.15</v>
      </c>
    </row>
    <row r="63" spans="1:12">
      <c r="A63" t="s">
        <v>227</v>
      </c>
      <c r="C63">
        <v>39.04</v>
      </c>
      <c r="I63">
        <v>-28.52</v>
      </c>
      <c r="J63">
        <v>9.67</v>
      </c>
    </row>
    <row r="65" spans="1:12">
      <c r="A65" t="s">
        <v>226</v>
      </c>
    </row>
    <row r="66" spans="1:12">
      <c r="A66" t="s">
        <v>225</v>
      </c>
      <c r="B66" t="s">
        <v>190</v>
      </c>
      <c r="C66" t="s">
        <v>189</v>
      </c>
      <c r="D66" t="s">
        <v>188</v>
      </c>
      <c r="E66" t="s">
        <v>187</v>
      </c>
      <c r="F66" t="s">
        <v>186</v>
      </c>
      <c r="G66" t="s">
        <v>185</v>
      </c>
      <c r="H66" t="s">
        <v>184</v>
      </c>
      <c r="I66" t="s">
        <v>183</v>
      </c>
      <c r="J66" t="s">
        <v>182</v>
      </c>
      <c r="K66" t="s">
        <v>181</v>
      </c>
      <c r="L66" t="s">
        <v>180</v>
      </c>
    </row>
    <row r="67" spans="1:12">
      <c r="A67" t="s">
        <v>224</v>
      </c>
      <c r="C67">
        <v>97.41</v>
      </c>
      <c r="D67">
        <v>26.27</v>
      </c>
      <c r="E67">
        <v>-61.17</v>
      </c>
      <c r="F67">
        <v>54.44</v>
      </c>
      <c r="G67">
        <v>82.41</v>
      </c>
      <c r="H67">
        <v>127.49</v>
      </c>
      <c r="I67">
        <v>-7.51</v>
      </c>
      <c r="J67">
        <v>-38.42</v>
      </c>
      <c r="K67">
        <v>81.099999999999994</v>
      </c>
    </row>
    <row r="68" spans="1:12">
      <c r="A68" t="s">
        <v>223</v>
      </c>
      <c r="C68">
        <v>136.66999999999999</v>
      </c>
      <c r="D68">
        <v>11.2</v>
      </c>
      <c r="H68">
        <v>415.9</v>
      </c>
      <c r="I68">
        <v>-28.54</v>
      </c>
    </row>
    <row r="69" spans="1:12">
      <c r="A69" t="s">
        <v>222</v>
      </c>
      <c r="B69">
        <v>1.94</v>
      </c>
      <c r="C69">
        <v>1.6</v>
      </c>
      <c r="D69">
        <v>1.89</v>
      </c>
      <c r="E69">
        <v>5.43</v>
      </c>
      <c r="F69">
        <v>5.65</v>
      </c>
      <c r="G69">
        <v>5.15</v>
      </c>
      <c r="H69">
        <v>7.25</v>
      </c>
      <c r="I69">
        <v>8.82</v>
      </c>
      <c r="J69">
        <v>10.59</v>
      </c>
      <c r="K69">
        <v>10.11</v>
      </c>
      <c r="L69">
        <v>11.71</v>
      </c>
    </row>
    <row r="70" spans="1:12">
      <c r="A70" t="s">
        <v>221</v>
      </c>
      <c r="B70">
        <v>3.97</v>
      </c>
      <c r="C70">
        <v>6.61</v>
      </c>
      <c r="D70">
        <v>4.5999999999999996</v>
      </c>
      <c r="E70">
        <v>-2.91</v>
      </c>
      <c r="F70">
        <v>-1.88</v>
      </c>
      <c r="G70">
        <v>1.62</v>
      </c>
      <c r="H70">
        <v>8.57</v>
      </c>
      <c r="I70">
        <v>6.34</v>
      </c>
      <c r="J70">
        <v>-1.55</v>
      </c>
      <c r="K70">
        <v>4.8499999999999996</v>
      </c>
      <c r="L70">
        <v>3.96</v>
      </c>
    </row>
    <row r="71" spans="1:12">
      <c r="A71" t="s">
        <v>220</v>
      </c>
      <c r="B71">
        <v>-1</v>
      </c>
      <c r="C71">
        <v>6.07</v>
      </c>
      <c r="D71">
        <v>2.0299999999999998</v>
      </c>
      <c r="E71">
        <v>1.5</v>
      </c>
      <c r="F71">
        <v>-1.26</v>
      </c>
      <c r="G71">
        <v>0.56000000000000005</v>
      </c>
      <c r="H71">
        <v>0.44</v>
      </c>
      <c r="I71">
        <v>1.02</v>
      </c>
      <c r="J71">
        <v>-0.27</v>
      </c>
      <c r="K71">
        <v>0.94</v>
      </c>
      <c r="L71">
        <v>0.64</v>
      </c>
    </row>
    <row r="73" spans="1:12">
      <c r="A73" t="s">
        <v>219</v>
      </c>
    </row>
    <row r="74" spans="1:12">
      <c r="A74" t="s">
        <v>218</v>
      </c>
      <c r="B74" t="s">
        <v>190</v>
      </c>
      <c r="C74" t="s">
        <v>189</v>
      </c>
      <c r="D74" t="s">
        <v>188</v>
      </c>
      <c r="E74" t="s">
        <v>187</v>
      </c>
      <c r="F74" t="s">
        <v>186</v>
      </c>
      <c r="G74" t="s">
        <v>185</v>
      </c>
      <c r="H74" t="s">
        <v>184</v>
      </c>
      <c r="I74" t="s">
        <v>183</v>
      </c>
      <c r="J74" t="s">
        <v>182</v>
      </c>
      <c r="K74" t="s">
        <v>181</v>
      </c>
      <c r="L74" t="s">
        <v>196</v>
      </c>
    </row>
    <row r="75" spans="1:12">
      <c r="A75" t="s">
        <v>217</v>
      </c>
      <c r="B75">
        <v>16.28</v>
      </c>
      <c r="C75">
        <v>21.92</v>
      </c>
      <c r="D75">
        <v>20.43</v>
      </c>
      <c r="E75">
        <v>17.39</v>
      </c>
      <c r="F75">
        <v>13.91</v>
      </c>
      <c r="G75">
        <v>11.74</v>
      </c>
      <c r="H75">
        <v>12.72</v>
      </c>
      <c r="I75">
        <v>11.03</v>
      </c>
      <c r="J75">
        <v>8.9700000000000006</v>
      </c>
      <c r="K75">
        <v>8.82</v>
      </c>
      <c r="L75">
        <v>10.44</v>
      </c>
    </row>
    <row r="76" spans="1:12">
      <c r="A76" t="s">
        <v>216</v>
      </c>
      <c r="B76">
        <v>3.98</v>
      </c>
      <c r="C76">
        <v>4.07</v>
      </c>
      <c r="D76">
        <v>3.57</v>
      </c>
      <c r="E76">
        <v>3.56</v>
      </c>
      <c r="F76">
        <v>4.08</v>
      </c>
      <c r="G76">
        <v>3.07</v>
      </c>
      <c r="H76">
        <v>2.76</v>
      </c>
      <c r="I76">
        <v>2.93</v>
      </c>
      <c r="J76">
        <v>3.17</v>
      </c>
      <c r="K76">
        <v>3.01</v>
      </c>
      <c r="L76">
        <v>3.38</v>
      </c>
    </row>
    <row r="77" spans="1:12">
      <c r="A77" t="s">
        <v>215</v>
      </c>
      <c r="B77">
        <v>1.05</v>
      </c>
      <c r="C77">
        <v>1.18</v>
      </c>
      <c r="D77">
        <v>1.62</v>
      </c>
      <c r="E77">
        <v>1.85</v>
      </c>
      <c r="F77">
        <v>1.81</v>
      </c>
      <c r="G77">
        <v>1.78</v>
      </c>
      <c r="H77">
        <v>1.81</v>
      </c>
      <c r="I77">
        <v>2.17</v>
      </c>
      <c r="J77">
        <v>2.1800000000000002</v>
      </c>
      <c r="K77">
        <v>2.2000000000000002</v>
      </c>
      <c r="L77">
        <v>1.91</v>
      </c>
    </row>
    <row r="78" spans="1:12">
      <c r="A78" t="s">
        <v>214</v>
      </c>
      <c r="B78">
        <v>6.01</v>
      </c>
      <c r="C78">
        <v>3.25</v>
      </c>
      <c r="D78">
        <v>3.32</v>
      </c>
      <c r="E78">
        <v>3.91</v>
      </c>
      <c r="F78">
        <v>3.83</v>
      </c>
      <c r="G78">
        <v>5.2</v>
      </c>
      <c r="H78">
        <v>1.87</v>
      </c>
      <c r="I78">
        <v>2.0699999999999998</v>
      </c>
      <c r="J78">
        <v>2.48</v>
      </c>
      <c r="K78">
        <v>2.04</v>
      </c>
      <c r="L78">
        <v>1.36</v>
      </c>
    </row>
    <row r="79" spans="1:12">
      <c r="A79" t="s">
        <v>213</v>
      </c>
      <c r="B79">
        <v>27.32</v>
      </c>
      <c r="C79">
        <v>30.42</v>
      </c>
      <c r="D79">
        <v>28.95</v>
      </c>
      <c r="E79">
        <v>26.71</v>
      </c>
      <c r="F79">
        <v>23.64</v>
      </c>
      <c r="G79">
        <v>21.79</v>
      </c>
      <c r="H79">
        <v>19.16</v>
      </c>
      <c r="I79">
        <v>18.21</v>
      </c>
      <c r="J79">
        <v>16.809999999999999</v>
      </c>
      <c r="K79">
        <v>16.059999999999999</v>
      </c>
      <c r="L79">
        <v>17.09</v>
      </c>
    </row>
    <row r="80" spans="1:12">
      <c r="A80" t="s">
        <v>212</v>
      </c>
      <c r="B80">
        <v>52.67</v>
      </c>
      <c r="C80">
        <v>42.79</v>
      </c>
      <c r="D80">
        <v>43.22</v>
      </c>
      <c r="E80">
        <v>45.96</v>
      </c>
      <c r="F80">
        <v>49.02</v>
      </c>
      <c r="G80">
        <v>52.12</v>
      </c>
      <c r="H80">
        <v>52.81</v>
      </c>
      <c r="I80">
        <v>58.09</v>
      </c>
      <c r="J80">
        <v>61.92</v>
      </c>
      <c r="K80">
        <v>63.25</v>
      </c>
      <c r="L80">
        <v>64.86</v>
      </c>
    </row>
    <row r="81" spans="1:12">
      <c r="A81" t="s">
        <v>211</v>
      </c>
      <c r="B81">
        <v>13.14</v>
      </c>
      <c r="C81">
        <v>23.84</v>
      </c>
      <c r="D81">
        <v>24.41</v>
      </c>
      <c r="E81">
        <v>24.24</v>
      </c>
      <c r="F81">
        <v>24.34</v>
      </c>
      <c r="G81">
        <v>23.58</v>
      </c>
      <c r="H81">
        <v>21.19</v>
      </c>
      <c r="I81">
        <v>20.32</v>
      </c>
      <c r="J81">
        <v>19.05</v>
      </c>
      <c r="K81">
        <v>17.149999999999999</v>
      </c>
      <c r="L81">
        <v>14.67</v>
      </c>
    </row>
    <row r="82" spans="1:12">
      <c r="A82" t="s">
        <v>210</v>
      </c>
      <c r="B82">
        <v>6.87</v>
      </c>
      <c r="C82">
        <v>2.95</v>
      </c>
      <c r="D82">
        <v>3.42</v>
      </c>
      <c r="E82">
        <v>3.1</v>
      </c>
      <c r="F82">
        <v>3</v>
      </c>
      <c r="G82">
        <v>2.52</v>
      </c>
      <c r="H82">
        <v>6.84</v>
      </c>
      <c r="I82">
        <v>3.38</v>
      </c>
      <c r="J82">
        <v>2.23</v>
      </c>
      <c r="K82">
        <v>3.54</v>
      </c>
      <c r="L82">
        <v>3.38</v>
      </c>
    </row>
    <row r="83" spans="1:12">
      <c r="A83" t="s">
        <v>209</v>
      </c>
      <c r="B83">
        <v>100</v>
      </c>
      <c r="C83">
        <v>100</v>
      </c>
      <c r="D83">
        <v>100</v>
      </c>
      <c r="E83">
        <v>100</v>
      </c>
      <c r="F83">
        <v>100</v>
      </c>
      <c r="G83">
        <v>100</v>
      </c>
      <c r="H83">
        <v>100</v>
      </c>
      <c r="I83">
        <v>100</v>
      </c>
      <c r="J83">
        <v>100</v>
      </c>
      <c r="K83">
        <v>100</v>
      </c>
      <c r="L83">
        <v>100</v>
      </c>
    </row>
    <row r="84" spans="1:12">
      <c r="A84" t="s">
        <v>208</v>
      </c>
      <c r="B84">
        <v>4.3</v>
      </c>
      <c r="C84">
        <v>4.5599999999999996</v>
      </c>
      <c r="D84">
        <v>5.26</v>
      </c>
      <c r="E84">
        <v>6.14</v>
      </c>
      <c r="F84">
        <v>5.67</v>
      </c>
      <c r="G84">
        <v>5.04</v>
      </c>
      <c r="H84">
        <v>4.57</v>
      </c>
      <c r="I84">
        <v>5.33</v>
      </c>
      <c r="J84">
        <v>5.19</v>
      </c>
      <c r="K84">
        <v>5.28</v>
      </c>
      <c r="L84">
        <v>5.82</v>
      </c>
    </row>
    <row r="85" spans="1:12">
      <c r="A85" t="s">
        <v>207</v>
      </c>
      <c r="B85">
        <v>2.92</v>
      </c>
      <c r="C85">
        <v>6.09</v>
      </c>
      <c r="D85">
        <v>3.12</v>
      </c>
      <c r="E85">
        <v>4.82</v>
      </c>
      <c r="F85">
        <v>3.72</v>
      </c>
      <c r="G85">
        <v>3.52</v>
      </c>
      <c r="H85">
        <v>3</v>
      </c>
      <c r="I85">
        <v>2.12</v>
      </c>
      <c r="J85">
        <v>3.7</v>
      </c>
      <c r="K85">
        <v>2.75</v>
      </c>
      <c r="L85">
        <v>2.41</v>
      </c>
    </row>
    <row r="86" spans="1:12">
      <c r="A86" t="s">
        <v>206</v>
      </c>
    </row>
    <row r="87" spans="1:12">
      <c r="A87" t="s">
        <v>205</v>
      </c>
      <c r="B87">
        <v>3.75</v>
      </c>
      <c r="C87">
        <v>3.71</v>
      </c>
      <c r="E87">
        <v>4.6900000000000004</v>
      </c>
      <c r="F87">
        <v>4.6100000000000003</v>
      </c>
      <c r="G87">
        <v>4.87</v>
      </c>
      <c r="H87">
        <v>5.75</v>
      </c>
      <c r="I87">
        <v>5.75</v>
      </c>
      <c r="J87">
        <v>5.12</v>
      </c>
      <c r="K87">
        <v>4.88</v>
      </c>
      <c r="L87">
        <v>3.59</v>
      </c>
    </row>
    <row r="88" spans="1:12">
      <c r="A88" t="s">
        <v>204</v>
      </c>
      <c r="B88">
        <v>23.68</v>
      </c>
      <c r="C88">
        <v>17.57</v>
      </c>
      <c r="D88">
        <v>21.61</v>
      </c>
      <c r="E88">
        <v>18.420000000000002</v>
      </c>
      <c r="F88">
        <v>18.899999999999999</v>
      </c>
      <c r="G88">
        <v>20.07</v>
      </c>
      <c r="H88">
        <v>17.059999999999999</v>
      </c>
      <c r="I88">
        <v>17.420000000000002</v>
      </c>
      <c r="J88">
        <v>15.95</v>
      </c>
      <c r="K88">
        <v>16.600000000000001</v>
      </c>
      <c r="L88">
        <v>19.02</v>
      </c>
    </row>
    <row r="89" spans="1:12">
      <c r="A89" t="s">
        <v>203</v>
      </c>
      <c r="B89">
        <v>34.64</v>
      </c>
      <c r="C89">
        <v>31.93</v>
      </c>
      <c r="D89">
        <v>29.99</v>
      </c>
      <c r="E89">
        <v>34.07</v>
      </c>
      <c r="F89">
        <v>32.89</v>
      </c>
      <c r="G89">
        <v>33.49</v>
      </c>
      <c r="H89">
        <v>30.38</v>
      </c>
      <c r="I89">
        <v>30.61</v>
      </c>
      <c r="J89">
        <v>29.95</v>
      </c>
      <c r="K89">
        <v>29.5</v>
      </c>
      <c r="L89">
        <v>30.83</v>
      </c>
    </row>
    <row r="90" spans="1:12">
      <c r="A90" t="s">
        <v>202</v>
      </c>
      <c r="B90">
        <v>34.14</v>
      </c>
      <c r="C90">
        <v>28.88</v>
      </c>
      <c r="D90">
        <v>27.63</v>
      </c>
      <c r="E90">
        <v>27.75</v>
      </c>
      <c r="F90">
        <v>27.63</v>
      </c>
      <c r="G90">
        <v>27.1</v>
      </c>
      <c r="H90">
        <v>23.67</v>
      </c>
      <c r="I90">
        <v>24.71</v>
      </c>
      <c r="J90">
        <v>27.65</v>
      </c>
      <c r="K90">
        <v>27.27</v>
      </c>
      <c r="L90">
        <v>24.81</v>
      </c>
    </row>
    <row r="91" spans="1:12">
      <c r="A91" t="s">
        <v>201</v>
      </c>
      <c r="B91">
        <v>46.26</v>
      </c>
      <c r="C91">
        <v>34.83</v>
      </c>
      <c r="D91">
        <v>37.619999999999997</v>
      </c>
      <c r="E91">
        <v>36.909999999999997</v>
      </c>
      <c r="F91">
        <v>31.38</v>
      </c>
      <c r="G91">
        <v>33</v>
      </c>
      <c r="H91">
        <v>24</v>
      </c>
      <c r="I91">
        <v>23.11</v>
      </c>
      <c r="J91">
        <v>21.6</v>
      </c>
      <c r="K91">
        <v>20.92</v>
      </c>
      <c r="L91">
        <v>24.57</v>
      </c>
    </row>
    <row r="92" spans="1:12">
      <c r="A92" t="s">
        <v>200</v>
      </c>
      <c r="B92">
        <v>115.04</v>
      </c>
      <c r="C92">
        <v>95.64</v>
      </c>
      <c r="D92">
        <v>95.25</v>
      </c>
      <c r="E92">
        <v>98.72</v>
      </c>
      <c r="F92">
        <v>91.89</v>
      </c>
      <c r="G92">
        <v>93.59</v>
      </c>
      <c r="H92">
        <v>78.06</v>
      </c>
      <c r="I92">
        <v>78.430000000000007</v>
      </c>
      <c r="J92">
        <v>79.19</v>
      </c>
      <c r="K92">
        <v>77.69</v>
      </c>
      <c r="L92">
        <v>80.209999999999994</v>
      </c>
    </row>
    <row r="93" spans="1:12">
      <c r="A93" t="s">
        <v>199</v>
      </c>
      <c r="B93">
        <v>-15.04</v>
      </c>
      <c r="C93">
        <v>4.3600000000000003</v>
      </c>
      <c r="D93">
        <v>4.75</v>
      </c>
      <c r="E93">
        <v>1.28</v>
      </c>
      <c r="F93">
        <v>8.11</v>
      </c>
      <c r="G93">
        <v>6.41</v>
      </c>
      <c r="H93">
        <v>21.94</v>
      </c>
      <c r="I93">
        <v>21.57</v>
      </c>
      <c r="J93">
        <v>20.81</v>
      </c>
      <c r="K93">
        <v>22.31</v>
      </c>
      <c r="L93">
        <v>19.79</v>
      </c>
    </row>
    <row r="94" spans="1:12">
      <c r="A94" t="s">
        <v>198</v>
      </c>
      <c r="B94">
        <v>100</v>
      </c>
      <c r="C94">
        <v>100</v>
      </c>
      <c r="D94">
        <v>100</v>
      </c>
      <c r="E94">
        <v>100</v>
      </c>
      <c r="F94">
        <v>100</v>
      </c>
      <c r="G94">
        <v>100</v>
      </c>
      <c r="H94">
        <v>100</v>
      </c>
      <c r="I94">
        <v>100</v>
      </c>
      <c r="J94">
        <v>100</v>
      </c>
      <c r="K94">
        <v>100</v>
      </c>
      <c r="L94">
        <v>100</v>
      </c>
    </row>
    <row r="96" spans="1:12">
      <c r="A96" t="s">
        <v>197</v>
      </c>
      <c r="B96" t="s">
        <v>190</v>
      </c>
      <c r="C96" t="s">
        <v>189</v>
      </c>
      <c r="D96" t="s">
        <v>188</v>
      </c>
      <c r="E96" t="s">
        <v>187</v>
      </c>
      <c r="F96" t="s">
        <v>186</v>
      </c>
      <c r="G96" t="s">
        <v>185</v>
      </c>
      <c r="H96" t="s">
        <v>184</v>
      </c>
      <c r="I96" t="s">
        <v>183</v>
      </c>
      <c r="J96" t="s">
        <v>182</v>
      </c>
      <c r="K96" t="s">
        <v>181</v>
      </c>
      <c r="L96" t="s">
        <v>196</v>
      </c>
    </row>
    <row r="97" spans="1:12">
      <c r="A97" t="s">
        <v>168</v>
      </c>
      <c r="B97">
        <v>0.79</v>
      </c>
      <c r="C97">
        <v>0.95</v>
      </c>
      <c r="D97">
        <v>0.97</v>
      </c>
      <c r="E97">
        <v>0.78</v>
      </c>
      <c r="F97">
        <v>0.72</v>
      </c>
      <c r="G97">
        <v>0.65</v>
      </c>
      <c r="H97">
        <v>0.63</v>
      </c>
      <c r="I97">
        <v>0.59</v>
      </c>
      <c r="J97">
        <v>0.56000000000000005</v>
      </c>
      <c r="K97">
        <v>0.54</v>
      </c>
      <c r="L97">
        <v>0.55000000000000004</v>
      </c>
    </row>
    <row r="98" spans="1:12">
      <c r="A98" t="s">
        <v>195</v>
      </c>
      <c r="B98">
        <v>0.57999999999999996</v>
      </c>
      <c r="C98">
        <v>0.81</v>
      </c>
      <c r="D98">
        <v>0.8</v>
      </c>
      <c r="E98">
        <v>0.61</v>
      </c>
      <c r="F98">
        <v>0.55000000000000004</v>
      </c>
      <c r="G98">
        <v>0.44</v>
      </c>
      <c r="H98">
        <v>0.51</v>
      </c>
      <c r="I98">
        <v>0.46</v>
      </c>
      <c r="J98">
        <v>0.41</v>
      </c>
      <c r="K98">
        <v>0.4</v>
      </c>
      <c r="L98">
        <v>0.45</v>
      </c>
    </row>
    <row r="99" spans="1:12">
      <c r="A99" t="s">
        <v>194</v>
      </c>
      <c r="C99">
        <v>22.93</v>
      </c>
      <c r="D99">
        <v>21.03</v>
      </c>
      <c r="E99">
        <v>78.23</v>
      </c>
      <c r="F99">
        <v>12.34</v>
      </c>
      <c r="G99">
        <v>15.59</v>
      </c>
      <c r="H99">
        <v>4.5599999999999996</v>
      </c>
      <c r="I99">
        <v>4.6399999999999997</v>
      </c>
      <c r="J99">
        <v>4.8099999999999996</v>
      </c>
      <c r="K99">
        <v>4.4800000000000004</v>
      </c>
      <c r="L99">
        <v>5.05</v>
      </c>
    </row>
    <row r="100" spans="1:12">
      <c r="A100" t="s">
        <v>193</v>
      </c>
      <c r="C100">
        <v>7.22</v>
      </c>
      <c r="D100">
        <v>6.33</v>
      </c>
      <c r="E100">
        <v>23.35</v>
      </c>
      <c r="F100">
        <v>3.66</v>
      </c>
      <c r="G100">
        <v>4.46</v>
      </c>
      <c r="H100">
        <v>1.1599999999999999</v>
      </c>
      <c r="I100">
        <v>1.24</v>
      </c>
      <c r="J100">
        <v>1.44</v>
      </c>
      <c r="K100">
        <v>1.34</v>
      </c>
      <c r="L100">
        <v>1.76</v>
      </c>
    </row>
    <row r="102" spans="1:12">
      <c r="A102" t="s">
        <v>192</v>
      </c>
    </row>
    <row r="103" spans="1:12">
      <c r="A103" t="s">
        <v>191</v>
      </c>
      <c r="B103" t="s">
        <v>190</v>
      </c>
      <c r="C103" t="s">
        <v>189</v>
      </c>
      <c r="D103" t="s">
        <v>188</v>
      </c>
      <c r="E103" t="s">
        <v>187</v>
      </c>
      <c r="F103" t="s">
        <v>186</v>
      </c>
      <c r="G103" t="s">
        <v>185</v>
      </c>
      <c r="H103" t="s">
        <v>184</v>
      </c>
      <c r="I103" t="s">
        <v>183</v>
      </c>
      <c r="J103" t="s">
        <v>182</v>
      </c>
      <c r="K103" t="s">
        <v>181</v>
      </c>
      <c r="L103" t="s">
        <v>180</v>
      </c>
    </row>
    <row r="104" spans="1:12">
      <c r="A104" t="s">
        <v>179</v>
      </c>
      <c r="B104">
        <v>16.28</v>
      </c>
      <c r="C104">
        <v>18.510000000000002</v>
      </c>
      <c r="D104">
        <v>14.65</v>
      </c>
      <c r="E104">
        <v>13.28</v>
      </c>
      <c r="F104">
        <v>13.54</v>
      </c>
      <c r="G104">
        <v>12.43</v>
      </c>
      <c r="H104">
        <v>10.96</v>
      </c>
      <c r="I104">
        <v>11.5</v>
      </c>
      <c r="J104">
        <v>12.16</v>
      </c>
      <c r="K104">
        <v>11.87</v>
      </c>
      <c r="L104">
        <v>15.47</v>
      </c>
    </row>
    <row r="105" spans="1:12">
      <c r="A105" t="s">
        <v>178</v>
      </c>
      <c r="B105">
        <v>10.62</v>
      </c>
      <c r="C105">
        <v>15.5</v>
      </c>
      <c r="D105">
        <v>10.14</v>
      </c>
      <c r="E105">
        <v>8.0299999999999994</v>
      </c>
      <c r="F105">
        <v>8.31</v>
      </c>
      <c r="G105">
        <v>8.23</v>
      </c>
      <c r="H105">
        <v>9.8699999999999992</v>
      </c>
      <c r="I105">
        <v>11.83</v>
      </c>
      <c r="J105">
        <v>12.12</v>
      </c>
      <c r="K105">
        <v>11.55</v>
      </c>
      <c r="L105">
        <v>11.57</v>
      </c>
    </row>
    <row r="106" spans="1:12">
      <c r="A106" t="s">
        <v>177</v>
      </c>
      <c r="B106">
        <v>39.950000000000003</v>
      </c>
      <c r="C106">
        <v>60.97</v>
      </c>
      <c r="D106">
        <v>35.67</v>
      </c>
      <c r="E106">
        <v>26.43</v>
      </c>
      <c r="F106">
        <v>26.83</v>
      </c>
      <c r="G106">
        <v>24.5</v>
      </c>
      <c r="H106">
        <v>26.38</v>
      </c>
      <c r="I106">
        <v>29.43</v>
      </c>
      <c r="J106">
        <v>29.24</v>
      </c>
      <c r="K106">
        <v>27.58</v>
      </c>
      <c r="L106">
        <v>34.24</v>
      </c>
    </row>
    <row r="107" spans="1:12">
      <c r="A107" t="s">
        <v>176</v>
      </c>
      <c r="B107">
        <v>-13.05</v>
      </c>
      <c r="C107">
        <v>-26.96</v>
      </c>
      <c r="D107">
        <v>-10.88</v>
      </c>
      <c r="E107">
        <v>-5.12</v>
      </c>
      <c r="F107">
        <v>-4.9800000000000004</v>
      </c>
      <c r="G107">
        <v>-3.84</v>
      </c>
      <c r="H107">
        <v>-5.54</v>
      </c>
      <c r="I107">
        <v>-6.1</v>
      </c>
      <c r="J107">
        <v>-4.95</v>
      </c>
      <c r="K107">
        <v>-4.16</v>
      </c>
      <c r="L107">
        <v>-7.2</v>
      </c>
    </row>
    <row r="108" spans="1:12">
      <c r="A108" t="s">
        <v>175</v>
      </c>
      <c r="B108">
        <v>22.42</v>
      </c>
      <c r="C108">
        <v>19.72</v>
      </c>
      <c r="D108">
        <v>24.92</v>
      </c>
      <c r="E108">
        <v>27.49</v>
      </c>
      <c r="F108">
        <v>26.95</v>
      </c>
      <c r="G108">
        <v>29.37</v>
      </c>
      <c r="H108">
        <v>33.299999999999997</v>
      </c>
      <c r="I108">
        <v>31.73</v>
      </c>
      <c r="J108">
        <v>30</v>
      </c>
      <c r="K108">
        <v>30.75</v>
      </c>
      <c r="L108">
        <v>23.59</v>
      </c>
    </row>
    <row r="109" spans="1:12">
      <c r="A109" t="s">
        <v>174</v>
      </c>
      <c r="B109">
        <v>34.35</v>
      </c>
      <c r="C109">
        <v>23.55</v>
      </c>
      <c r="D109">
        <v>36</v>
      </c>
      <c r="E109">
        <v>45.43</v>
      </c>
      <c r="F109">
        <v>43.94</v>
      </c>
      <c r="G109">
        <v>44.36</v>
      </c>
      <c r="H109">
        <v>36.97</v>
      </c>
      <c r="I109">
        <v>30.86</v>
      </c>
      <c r="J109">
        <v>30.11</v>
      </c>
      <c r="K109">
        <v>31.6</v>
      </c>
      <c r="L109">
        <v>31.55</v>
      </c>
    </row>
    <row r="110" spans="1:12">
      <c r="A110" t="s">
        <v>173</v>
      </c>
      <c r="B110">
        <v>1.62</v>
      </c>
      <c r="C110">
        <v>1.73</v>
      </c>
      <c r="D110">
        <v>2.2200000000000002</v>
      </c>
      <c r="E110">
        <v>2.2000000000000002</v>
      </c>
      <c r="F110">
        <v>2.17</v>
      </c>
      <c r="G110">
        <v>2.0699999999999998</v>
      </c>
      <c r="H110">
        <v>1.84</v>
      </c>
      <c r="I110">
        <v>1.63</v>
      </c>
      <c r="J110">
        <v>1.52</v>
      </c>
      <c r="K110">
        <v>1.51</v>
      </c>
      <c r="L110">
        <v>1.4</v>
      </c>
    </row>
    <row r="111" spans="1:12">
      <c r="A111" t="s">
        <v>172</v>
      </c>
      <c r="B111">
        <v>0.86</v>
      </c>
      <c r="C111">
        <v>0.8</v>
      </c>
      <c r="D111">
        <v>0.96</v>
      </c>
      <c r="E111">
        <v>0.98</v>
      </c>
      <c r="F111">
        <v>1.03</v>
      </c>
      <c r="G111">
        <v>1.04</v>
      </c>
      <c r="H111">
        <v>0.97</v>
      </c>
      <c r="I111">
        <v>0.9</v>
      </c>
      <c r="J111">
        <v>0.92</v>
      </c>
      <c r="K111">
        <v>0.95</v>
      </c>
      <c r="L111">
        <v>0.88</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1"/>
  <sheetViews>
    <sheetView workbookViewId="0"/>
  </sheetViews>
  <sheetFormatPr defaultRowHeight="14.5"/>
  <sheetData>
    <row r="1" spans="1:12">
      <c r="A1" t="s">
        <v>399</v>
      </c>
    </row>
    <row r="2" spans="1:12">
      <c r="A2" t="s">
        <v>271</v>
      </c>
    </row>
    <row r="3" spans="1:12">
      <c r="B3" t="s">
        <v>190</v>
      </c>
      <c r="C3" t="s">
        <v>189</v>
      </c>
      <c r="D3" t="s">
        <v>188</v>
      </c>
      <c r="E3" t="s">
        <v>187</v>
      </c>
      <c r="F3" t="s">
        <v>186</v>
      </c>
      <c r="G3" t="s">
        <v>185</v>
      </c>
      <c r="H3" t="s">
        <v>184</v>
      </c>
      <c r="I3" t="s">
        <v>183</v>
      </c>
      <c r="J3" t="s">
        <v>182</v>
      </c>
      <c r="K3" t="s">
        <v>181</v>
      </c>
      <c r="L3" t="s">
        <v>180</v>
      </c>
    </row>
    <row r="4" spans="1:12">
      <c r="A4" t="s">
        <v>270</v>
      </c>
      <c r="B4" s="67">
        <v>28063</v>
      </c>
      <c r="C4" s="67">
        <v>31755</v>
      </c>
      <c r="D4" s="67">
        <v>35115</v>
      </c>
      <c r="E4" s="67">
        <v>36670</v>
      </c>
      <c r="F4" s="67">
        <v>37773</v>
      </c>
      <c r="G4" s="67">
        <v>40362</v>
      </c>
      <c r="H4" s="67">
        <v>40704</v>
      </c>
      <c r="I4" s="67">
        <v>39639</v>
      </c>
      <c r="J4" s="67">
        <v>41244</v>
      </c>
      <c r="K4" s="67">
        <v>44438</v>
      </c>
      <c r="L4" s="67">
        <v>45703</v>
      </c>
    </row>
    <row r="5" spans="1:12">
      <c r="A5" t="s">
        <v>269</v>
      </c>
      <c r="B5">
        <v>53.3</v>
      </c>
      <c r="C5">
        <v>50.2</v>
      </c>
      <c r="D5">
        <v>40.5</v>
      </c>
      <c r="E5">
        <v>15.8</v>
      </c>
      <c r="F5">
        <v>18.3</v>
      </c>
      <c r="G5">
        <v>15.9</v>
      </c>
      <c r="H5">
        <v>28.3</v>
      </c>
      <c r="I5">
        <v>26.9</v>
      </c>
      <c r="J5">
        <v>24.6</v>
      </c>
      <c r="K5">
        <v>20.100000000000001</v>
      </c>
      <c r="L5">
        <v>20.9</v>
      </c>
    </row>
    <row r="6" spans="1:12">
      <c r="A6" t="s">
        <v>268</v>
      </c>
      <c r="B6" s="67">
        <v>3621</v>
      </c>
      <c r="C6" s="67">
        <v>4313</v>
      </c>
      <c r="D6" s="67">
        <v>2217</v>
      </c>
      <c r="E6" s="67">
        <v>2627</v>
      </c>
      <c r="F6" s="67">
        <v>3802</v>
      </c>
      <c r="G6" s="67">
        <v>2922</v>
      </c>
      <c r="H6" s="67">
        <v>7837</v>
      </c>
      <c r="I6" s="67">
        <v>6952</v>
      </c>
      <c r="J6" s="67">
        <v>6114</v>
      </c>
      <c r="K6" s="67">
        <v>5264</v>
      </c>
      <c r="L6" s="67">
        <v>5884</v>
      </c>
    </row>
    <row r="7" spans="1:12">
      <c r="A7" t="s">
        <v>267</v>
      </c>
      <c r="B7">
        <v>12.9</v>
      </c>
      <c r="C7">
        <v>13.6</v>
      </c>
      <c r="D7">
        <v>6.3</v>
      </c>
      <c r="E7">
        <v>7.2</v>
      </c>
      <c r="F7">
        <v>10.1</v>
      </c>
      <c r="G7">
        <v>7.2</v>
      </c>
      <c r="H7">
        <v>19.3</v>
      </c>
      <c r="I7">
        <v>17.5</v>
      </c>
      <c r="J7">
        <v>14.8</v>
      </c>
      <c r="K7">
        <v>11.8</v>
      </c>
      <c r="L7">
        <v>12.9</v>
      </c>
    </row>
    <row r="8" spans="1:12">
      <c r="A8" t="s">
        <v>266</v>
      </c>
      <c r="B8" s="67">
        <v>-1237</v>
      </c>
      <c r="C8">
        <v>593</v>
      </c>
      <c r="D8">
        <v>854</v>
      </c>
      <c r="E8" s="67">
        <v>1009</v>
      </c>
      <c r="F8" s="67">
        <v>10540</v>
      </c>
      <c r="G8">
        <v>659</v>
      </c>
      <c r="H8" s="67">
        <v>4526</v>
      </c>
      <c r="I8" s="67">
        <v>4373</v>
      </c>
      <c r="J8" s="67">
        <v>3577</v>
      </c>
      <c r="K8" s="67">
        <v>3935</v>
      </c>
      <c r="L8" s="67">
        <v>4514</v>
      </c>
    </row>
    <row r="9" spans="1:12">
      <c r="A9" t="s">
        <v>265</v>
      </c>
      <c r="B9">
        <v>-1.5</v>
      </c>
      <c r="C9">
        <v>0.7</v>
      </c>
      <c r="D9">
        <v>1.01</v>
      </c>
      <c r="E9">
        <v>1.19</v>
      </c>
      <c r="F9">
        <v>12.29</v>
      </c>
      <c r="G9">
        <v>0.78</v>
      </c>
      <c r="H9">
        <v>5.63</v>
      </c>
      <c r="I9">
        <v>5.55</v>
      </c>
      <c r="J9">
        <v>4.43</v>
      </c>
      <c r="K9">
        <v>5.67</v>
      </c>
      <c r="L9">
        <v>6.69</v>
      </c>
    </row>
    <row r="10" spans="1:12">
      <c r="A10" t="s">
        <v>264</v>
      </c>
      <c r="F10">
        <v>0.12</v>
      </c>
      <c r="G10">
        <v>0.3</v>
      </c>
      <c r="H10">
        <v>0.45</v>
      </c>
      <c r="I10">
        <v>0.68</v>
      </c>
      <c r="J10">
        <v>1.01</v>
      </c>
      <c r="K10">
        <v>1.31</v>
      </c>
      <c r="L10">
        <v>1.4</v>
      </c>
    </row>
    <row r="11" spans="1:12">
      <c r="A11" t="s">
        <v>263</v>
      </c>
      <c r="F11">
        <v>2.5</v>
      </c>
      <c r="G11">
        <v>2.4</v>
      </c>
      <c r="H11">
        <v>11.4</v>
      </c>
      <c r="I11">
        <v>9.8000000000000007</v>
      </c>
      <c r="J11">
        <v>18.3</v>
      </c>
      <c r="K11">
        <v>24.9</v>
      </c>
      <c r="L11">
        <v>20.9</v>
      </c>
    </row>
    <row r="12" spans="1:12">
      <c r="A12" t="s">
        <v>262</v>
      </c>
      <c r="B12">
        <v>827</v>
      </c>
      <c r="C12">
        <v>843</v>
      </c>
      <c r="D12">
        <v>844</v>
      </c>
      <c r="E12">
        <v>850</v>
      </c>
      <c r="F12">
        <v>858</v>
      </c>
      <c r="G12">
        <v>845</v>
      </c>
      <c r="H12">
        <v>804</v>
      </c>
      <c r="I12">
        <v>755</v>
      </c>
      <c r="J12">
        <v>723</v>
      </c>
      <c r="K12">
        <v>694</v>
      </c>
      <c r="L12">
        <v>674</v>
      </c>
    </row>
    <row r="13" spans="1:12">
      <c r="A13" t="s">
        <v>261</v>
      </c>
      <c r="B13">
        <v>0.31</v>
      </c>
      <c r="C13">
        <v>1.07</v>
      </c>
      <c r="D13">
        <v>1.45</v>
      </c>
      <c r="E13">
        <v>-2.5</v>
      </c>
      <c r="F13">
        <v>0.16</v>
      </c>
      <c r="G13">
        <v>14.9</v>
      </c>
      <c r="H13">
        <v>13.28</v>
      </c>
      <c r="I13">
        <v>17.12</v>
      </c>
      <c r="J13">
        <v>19.8</v>
      </c>
      <c r="K13">
        <v>20.149999999999999</v>
      </c>
      <c r="L13">
        <v>21.47</v>
      </c>
    </row>
    <row r="14" spans="1:12">
      <c r="A14" t="s">
        <v>260</v>
      </c>
      <c r="B14" s="67">
        <v>1379</v>
      </c>
      <c r="C14" s="67">
        <v>2832</v>
      </c>
      <c r="D14" s="67">
        <v>2834</v>
      </c>
      <c r="E14" s="67">
        <v>2476</v>
      </c>
      <c r="F14" s="67">
        <v>4504</v>
      </c>
      <c r="G14" s="67">
        <v>4947</v>
      </c>
      <c r="H14" s="67">
        <v>7927</v>
      </c>
      <c r="I14" s="67">
        <v>7205</v>
      </c>
      <c r="J14" s="67">
        <v>5148</v>
      </c>
      <c r="K14" s="67">
        <v>7014</v>
      </c>
      <c r="L14" s="67">
        <v>7967</v>
      </c>
    </row>
    <row r="15" spans="1:12">
      <c r="A15" t="s">
        <v>259</v>
      </c>
      <c r="B15" s="67">
        <v>-1202</v>
      </c>
      <c r="C15" s="67">
        <v>-1342</v>
      </c>
      <c r="D15" s="67">
        <v>-1254</v>
      </c>
      <c r="E15" s="67">
        <v>-1968</v>
      </c>
      <c r="F15" s="67">
        <v>-2568</v>
      </c>
      <c r="G15" s="67">
        <v>-2249</v>
      </c>
      <c r="H15" s="67">
        <v>-2945</v>
      </c>
      <c r="I15" s="67">
        <v>-3391</v>
      </c>
      <c r="J15" s="67">
        <v>-3891</v>
      </c>
      <c r="K15" s="67">
        <v>-5168</v>
      </c>
      <c r="L15" s="67">
        <v>-5245</v>
      </c>
    </row>
    <row r="16" spans="1:12">
      <c r="A16" t="s">
        <v>258</v>
      </c>
      <c r="B16">
        <v>177</v>
      </c>
      <c r="C16" s="67">
        <v>1490</v>
      </c>
      <c r="D16" s="67">
        <v>1580</v>
      </c>
      <c r="E16">
        <v>508</v>
      </c>
      <c r="F16" s="67">
        <v>1936</v>
      </c>
      <c r="G16" s="67">
        <v>2698</v>
      </c>
      <c r="H16" s="67">
        <v>4982</v>
      </c>
      <c r="I16" s="67">
        <v>3814</v>
      </c>
      <c r="J16" s="67">
        <v>1257</v>
      </c>
      <c r="K16" s="67">
        <v>1846</v>
      </c>
      <c r="L16" s="67">
        <v>2722</v>
      </c>
    </row>
    <row r="17" spans="1:12">
      <c r="A17" t="s">
        <v>257</v>
      </c>
      <c r="B17">
        <v>0.21</v>
      </c>
      <c r="C17">
        <v>1.77</v>
      </c>
      <c r="D17">
        <v>0.82</v>
      </c>
      <c r="E17">
        <v>0.6</v>
      </c>
      <c r="F17">
        <v>2.06</v>
      </c>
      <c r="G17">
        <v>3.47</v>
      </c>
      <c r="H17">
        <v>5.27</v>
      </c>
      <c r="I17">
        <v>5.32</v>
      </c>
      <c r="J17">
        <v>1.1399999999999999</v>
      </c>
      <c r="K17">
        <v>3.84</v>
      </c>
    </row>
    <row r="18" spans="1:12">
      <c r="A18" t="s">
        <v>256</v>
      </c>
      <c r="B18" s="67">
        <v>-2056</v>
      </c>
      <c r="C18" s="67">
        <v>-4078</v>
      </c>
      <c r="D18" s="67">
        <v>-4972</v>
      </c>
      <c r="E18" s="67">
        <v>-4998</v>
      </c>
      <c r="F18" s="67">
        <v>-4501</v>
      </c>
      <c r="G18" s="67">
        <v>-4414</v>
      </c>
      <c r="H18" s="67">
        <v>-8470</v>
      </c>
      <c r="I18" s="67">
        <v>-7788</v>
      </c>
      <c r="J18" s="67">
        <v>-10729</v>
      </c>
      <c r="K18" s="67">
        <v>-12238</v>
      </c>
    </row>
    <row r="20" spans="1:12">
      <c r="A20" t="s">
        <v>255</v>
      </c>
    </row>
    <row r="21" spans="1:12">
      <c r="A21" t="s">
        <v>254</v>
      </c>
      <c r="B21" t="s">
        <v>190</v>
      </c>
      <c r="C21" t="s">
        <v>189</v>
      </c>
      <c r="D21" t="s">
        <v>188</v>
      </c>
      <c r="E21" t="s">
        <v>187</v>
      </c>
      <c r="F21" t="s">
        <v>186</v>
      </c>
      <c r="G21" t="s">
        <v>185</v>
      </c>
      <c r="H21" t="s">
        <v>184</v>
      </c>
      <c r="I21" t="s">
        <v>183</v>
      </c>
      <c r="J21" t="s">
        <v>182</v>
      </c>
      <c r="K21" t="s">
        <v>181</v>
      </c>
      <c r="L21" t="s">
        <v>180</v>
      </c>
    </row>
    <row r="22" spans="1:12">
      <c r="A22" t="s">
        <v>253</v>
      </c>
      <c r="B22">
        <v>100</v>
      </c>
      <c r="C22">
        <v>100</v>
      </c>
      <c r="D22">
        <v>100</v>
      </c>
      <c r="E22">
        <v>100</v>
      </c>
      <c r="F22">
        <v>100</v>
      </c>
      <c r="G22">
        <v>100</v>
      </c>
      <c r="H22">
        <v>100</v>
      </c>
      <c r="I22">
        <v>100</v>
      </c>
      <c r="J22">
        <v>100</v>
      </c>
      <c r="K22">
        <v>100</v>
      </c>
      <c r="L22">
        <v>100</v>
      </c>
    </row>
    <row r="23" spans="1:12">
      <c r="A23" t="s">
        <v>252</v>
      </c>
      <c r="B23">
        <v>46.7</v>
      </c>
      <c r="C23">
        <v>49.78</v>
      </c>
      <c r="D23">
        <v>59.54</v>
      </c>
      <c r="E23">
        <v>84.16</v>
      </c>
      <c r="F23">
        <v>81.67</v>
      </c>
      <c r="G23">
        <v>84.1</v>
      </c>
      <c r="H23">
        <v>71.73</v>
      </c>
      <c r="I23">
        <v>73.14</v>
      </c>
      <c r="J23">
        <v>75.39</v>
      </c>
      <c r="K23">
        <v>79.91</v>
      </c>
      <c r="L23">
        <v>79.069999999999993</v>
      </c>
    </row>
    <row r="24" spans="1:12">
      <c r="A24" t="s">
        <v>251</v>
      </c>
      <c r="B24">
        <v>53.3</v>
      </c>
      <c r="C24">
        <v>50.22</v>
      </c>
      <c r="D24">
        <v>40.46</v>
      </c>
      <c r="E24">
        <v>15.84</v>
      </c>
      <c r="F24">
        <v>18.329999999999998</v>
      </c>
      <c r="G24">
        <v>15.9</v>
      </c>
      <c r="H24">
        <v>28.27</v>
      </c>
      <c r="I24">
        <v>26.86</v>
      </c>
      <c r="J24">
        <v>24.61</v>
      </c>
      <c r="K24">
        <v>20.09</v>
      </c>
      <c r="L24">
        <v>20.93</v>
      </c>
    </row>
    <row r="25" spans="1:12">
      <c r="A25" t="s">
        <v>250</v>
      </c>
      <c r="B25">
        <v>29.37</v>
      </c>
      <c r="C25">
        <v>31.88</v>
      </c>
      <c r="D25">
        <v>25.17</v>
      </c>
      <c r="E25">
        <v>4.34</v>
      </c>
      <c r="F25">
        <v>4.24</v>
      </c>
      <c r="G25">
        <v>4.21</v>
      </c>
      <c r="H25">
        <v>4.1100000000000003</v>
      </c>
      <c r="I25">
        <v>4.3099999999999996</v>
      </c>
      <c r="J25">
        <v>4.33</v>
      </c>
      <c r="K25">
        <v>4.37</v>
      </c>
      <c r="L25">
        <v>4.3099999999999996</v>
      </c>
    </row>
    <row r="26" spans="1:12">
      <c r="A26" t="s">
        <v>249</v>
      </c>
    </row>
    <row r="27" spans="1:12">
      <c r="A27" t="s">
        <v>248</v>
      </c>
      <c r="B27">
        <v>11.03</v>
      </c>
      <c r="C27">
        <v>4.76</v>
      </c>
      <c r="D27">
        <v>8.9700000000000006</v>
      </c>
      <c r="E27">
        <v>4.34</v>
      </c>
      <c r="F27">
        <v>4.0199999999999996</v>
      </c>
      <c r="G27">
        <v>4.45</v>
      </c>
      <c r="H27">
        <v>4.91</v>
      </c>
      <c r="I27">
        <v>5.01</v>
      </c>
      <c r="J27">
        <v>5.45</v>
      </c>
      <c r="K27">
        <v>3.88</v>
      </c>
      <c r="L27">
        <v>3.75</v>
      </c>
    </row>
    <row r="28" spans="1:12">
      <c r="A28" t="s">
        <v>247</v>
      </c>
      <c r="B28">
        <v>12.9</v>
      </c>
      <c r="C28">
        <v>13.58</v>
      </c>
      <c r="D28">
        <v>6.31</v>
      </c>
      <c r="E28">
        <v>7.16</v>
      </c>
      <c r="F28">
        <v>10.07</v>
      </c>
      <c r="G28">
        <v>7.24</v>
      </c>
      <c r="H28">
        <v>19.25</v>
      </c>
      <c r="I28">
        <v>17.54</v>
      </c>
      <c r="J28">
        <v>14.82</v>
      </c>
      <c r="K28">
        <v>11.85</v>
      </c>
      <c r="L28">
        <v>12.87</v>
      </c>
    </row>
    <row r="29" spans="1:12">
      <c r="A29" t="s">
        <v>246</v>
      </c>
      <c r="B29">
        <v>-18.54</v>
      </c>
      <c r="C29">
        <v>-11.67</v>
      </c>
      <c r="D29">
        <v>-4.12</v>
      </c>
      <c r="E29">
        <v>-4.37</v>
      </c>
      <c r="F29">
        <v>-3.38</v>
      </c>
      <c r="G29">
        <v>-4.58</v>
      </c>
      <c r="H29">
        <v>-1.67</v>
      </c>
      <c r="I29">
        <v>-0.8</v>
      </c>
      <c r="J29">
        <v>-1</v>
      </c>
      <c r="K29">
        <v>-0.25</v>
      </c>
    </row>
    <row r="30" spans="1:12">
      <c r="A30" t="s">
        <v>245</v>
      </c>
      <c r="B30">
        <v>-5.63</v>
      </c>
      <c r="C30">
        <v>1.91</v>
      </c>
      <c r="D30">
        <v>2.19</v>
      </c>
      <c r="E30">
        <v>2.8</v>
      </c>
      <c r="F30">
        <v>6.69</v>
      </c>
      <c r="G30">
        <v>2.66</v>
      </c>
      <c r="H30">
        <v>17.579999999999998</v>
      </c>
      <c r="I30">
        <v>16.739999999999998</v>
      </c>
      <c r="J30">
        <v>13.82</v>
      </c>
      <c r="K30">
        <v>11.59</v>
      </c>
      <c r="L30">
        <v>12.88</v>
      </c>
    </row>
    <row r="32" spans="1:12">
      <c r="A32" t="s">
        <v>244</v>
      </c>
      <c r="B32" t="s">
        <v>190</v>
      </c>
      <c r="C32" t="s">
        <v>189</v>
      </c>
      <c r="D32" t="s">
        <v>188</v>
      </c>
      <c r="E32" t="s">
        <v>187</v>
      </c>
      <c r="F32" t="s">
        <v>186</v>
      </c>
      <c r="G32" t="s">
        <v>185</v>
      </c>
      <c r="H32" t="s">
        <v>184</v>
      </c>
      <c r="I32" t="s">
        <v>183</v>
      </c>
      <c r="J32" t="s">
        <v>182</v>
      </c>
      <c r="K32" t="s">
        <v>181</v>
      </c>
      <c r="L32" t="s">
        <v>180</v>
      </c>
    </row>
    <row r="33" spans="1:12">
      <c r="A33" t="s">
        <v>243</v>
      </c>
      <c r="C33">
        <v>2.4700000000000002</v>
      </c>
      <c r="E33">
        <v>1.56</v>
      </c>
      <c r="G33">
        <v>38.53</v>
      </c>
      <c r="H33">
        <v>36.76</v>
      </c>
      <c r="I33">
        <v>34.1</v>
      </c>
      <c r="J33">
        <v>37.26</v>
      </c>
      <c r="K33">
        <v>23.61</v>
      </c>
      <c r="L33">
        <v>23.3</v>
      </c>
    </row>
    <row r="34" spans="1:12">
      <c r="A34" t="s">
        <v>242</v>
      </c>
      <c r="B34">
        <v>-4.41</v>
      </c>
      <c r="C34">
        <v>1.87</v>
      </c>
      <c r="D34">
        <v>2.4300000000000002</v>
      </c>
      <c r="E34">
        <v>2.75</v>
      </c>
      <c r="F34">
        <v>27.9</v>
      </c>
      <c r="G34">
        <v>1.63</v>
      </c>
      <c r="H34">
        <v>11.12</v>
      </c>
      <c r="I34">
        <v>11.03</v>
      </c>
      <c r="J34">
        <v>8.67</v>
      </c>
      <c r="K34">
        <v>8.86</v>
      </c>
      <c r="L34">
        <v>9.8800000000000008</v>
      </c>
    </row>
    <row r="35" spans="1:12">
      <c r="A35" t="s">
        <v>241</v>
      </c>
      <c r="B35">
        <v>0.63</v>
      </c>
      <c r="C35">
        <v>0.73</v>
      </c>
      <c r="D35">
        <v>0.81</v>
      </c>
      <c r="E35">
        <v>0.83</v>
      </c>
      <c r="F35">
        <v>0.78</v>
      </c>
      <c r="G35">
        <v>0.76</v>
      </c>
      <c r="H35">
        <v>0.76</v>
      </c>
      <c r="I35">
        <v>0.76</v>
      </c>
      <c r="J35">
        <v>0.79</v>
      </c>
      <c r="K35">
        <v>0.78</v>
      </c>
      <c r="L35">
        <v>0.77</v>
      </c>
    </row>
    <row r="36" spans="1:12">
      <c r="A36" t="s">
        <v>240</v>
      </c>
      <c r="B36">
        <v>-2.79</v>
      </c>
      <c r="C36">
        <v>1.37</v>
      </c>
      <c r="D36">
        <v>1.97</v>
      </c>
      <c r="E36">
        <v>2.29</v>
      </c>
      <c r="F36">
        <v>21.78</v>
      </c>
      <c r="G36">
        <v>1.24</v>
      </c>
      <c r="H36">
        <v>8.44</v>
      </c>
      <c r="I36">
        <v>8.3800000000000008</v>
      </c>
      <c r="J36">
        <v>6.84</v>
      </c>
      <c r="K36">
        <v>6.93</v>
      </c>
      <c r="L36">
        <v>7.63</v>
      </c>
    </row>
    <row r="37" spans="1:12">
      <c r="A37" t="s">
        <v>239</v>
      </c>
      <c r="B37">
        <v>177.71</v>
      </c>
      <c r="C37">
        <v>48.15</v>
      </c>
      <c r="F37">
        <v>4.49</v>
      </c>
      <c r="G37">
        <v>6.14</v>
      </c>
      <c r="H37">
        <v>4.9000000000000004</v>
      </c>
      <c r="I37">
        <v>4.17</v>
      </c>
      <c r="J37">
        <v>3.83</v>
      </c>
      <c r="K37">
        <v>4.4000000000000004</v>
      </c>
      <c r="L37">
        <v>4.4800000000000004</v>
      </c>
    </row>
    <row r="38" spans="1:12">
      <c r="A38" t="s">
        <v>238</v>
      </c>
      <c r="B38">
        <v>-221.09</v>
      </c>
      <c r="C38">
        <v>103.85</v>
      </c>
      <c r="F38">
        <v>221.61</v>
      </c>
      <c r="G38">
        <v>6.44</v>
      </c>
      <c r="H38">
        <v>46.04</v>
      </c>
      <c r="I38">
        <v>37.799999999999997</v>
      </c>
      <c r="J38">
        <v>27.31</v>
      </c>
      <c r="K38">
        <v>28.52</v>
      </c>
      <c r="L38">
        <v>33.67</v>
      </c>
    </row>
    <row r="39" spans="1:12">
      <c r="A39" t="s">
        <v>237</v>
      </c>
      <c r="B39">
        <v>-1.21</v>
      </c>
      <c r="C39">
        <v>8.36</v>
      </c>
      <c r="F39">
        <v>83.99</v>
      </c>
      <c r="G39">
        <v>5.09</v>
      </c>
      <c r="H39">
        <v>25.58</v>
      </c>
      <c r="I39">
        <v>23.86</v>
      </c>
      <c r="J39">
        <v>18.059999999999999</v>
      </c>
      <c r="K39">
        <v>15.76</v>
      </c>
      <c r="L39">
        <v>17.87</v>
      </c>
    </row>
    <row r="40" spans="1:12">
      <c r="A40" t="s">
        <v>236</v>
      </c>
      <c r="B40">
        <v>-0.24</v>
      </c>
      <c r="C40">
        <v>1.61</v>
      </c>
      <c r="D40">
        <v>1.85</v>
      </c>
      <c r="E40">
        <v>2.02</v>
      </c>
      <c r="F40">
        <v>3.97</v>
      </c>
      <c r="G40">
        <v>2.65</v>
      </c>
      <c r="H40">
        <v>15.88</v>
      </c>
      <c r="I40">
        <v>18.100000000000001</v>
      </c>
      <c r="J40">
        <v>15.4</v>
      </c>
      <c r="K40">
        <v>17.559999999999999</v>
      </c>
      <c r="L40">
        <v>20.68</v>
      </c>
    </row>
    <row r="42" spans="1:12">
      <c r="A42" t="s">
        <v>235</v>
      </c>
    </row>
    <row r="43" spans="1:12">
      <c r="B43" t="s">
        <v>190</v>
      </c>
      <c r="C43" t="s">
        <v>189</v>
      </c>
      <c r="D43" t="s">
        <v>188</v>
      </c>
      <c r="E43" t="s">
        <v>187</v>
      </c>
      <c r="F43" t="s">
        <v>186</v>
      </c>
      <c r="G43" t="s">
        <v>185</v>
      </c>
      <c r="H43" t="s">
        <v>184</v>
      </c>
      <c r="I43" t="s">
        <v>183</v>
      </c>
      <c r="J43" t="s">
        <v>182</v>
      </c>
      <c r="K43" t="s">
        <v>181</v>
      </c>
      <c r="L43" t="s">
        <v>196</v>
      </c>
    </row>
    <row r="44" spans="1:12">
      <c r="A44" t="s">
        <v>234</v>
      </c>
    </row>
    <row r="45" spans="1:12">
      <c r="A45" t="s">
        <v>230</v>
      </c>
      <c r="B45">
        <v>23.64</v>
      </c>
      <c r="C45">
        <v>13.16</v>
      </c>
      <c r="D45">
        <v>10.58</v>
      </c>
      <c r="E45">
        <v>4.43</v>
      </c>
      <c r="F45">
        <v>3.01</v>
      </c>
      <c r="G45">
        <v>6.85</v>
      </c>
      <c r="H45">
        <v>0.85</v>
      </c>
      <c r="I45">
        <v>-2.62</v>
      </c>
      <c r="J45">
        <v>4.05</v>
      </c>
      <c r="K45">
        <v>7.74</v>
      </c>
      <c r="L45">
        <v>6.46</v>
      </c>
    </row>
    <row r="46" spans="1:12">
      <c r="A46" t="s">
        <v>229</v>
      </c>
      <c r="B46">
        <v>17.79</v>
      </c>
      <c r="C46">
        <v>18.350000000000001</v>
      </c>
      <c r="D46">
        <v>15.66</v>
      </c>
      <c r="E46">
        <v>9.33</v>
      </c>
      <c r="F46">
        <v>5.96</v>
      </c>
      <c r="G46">
        <v>4.75</v>
      </c>
      <c r="H46">
        <v>3.54</v>
      </c>
      <c r="I46">
        <v>1.62</v>
      </c>
      <c r="J46">
        <v>0.72</v>
      </c>
      <c r="K46">
        <v>2.97</v>
      </c>
    </row>
    <row r="47" spans="1:12">
      <c r="A47" t="s">
        <v>228</v>
      </c>
      <c r="B47">
        <v>13.34</v>
      </c>
      <c r="C47">
        <v>14.42</v>
      </c>
      <c r="D47">
        <v>15.38</v>
      </c>
      <c r="E47">
        <v>13.87</v>
      </c>
      <c r="F47">
        <v>10.72</v>
      </c>
      <c r="G47">
        <v>7.54</v>
      </c>
      <c r="H47">
        <v>5.09</v>
      </c>
      <c r="I47">
        <v>2.4500000000000002</v>
      </c>
      <c r="J47">
        <v>2.38</v>
      </c>
      <c r="K47">
        <v>3.3</v>
      </c>
    </row>
    <row r="48" spans="1:12">
      <c r="A48" t="s">
        <v>227</v>
      </c>
      <c r="B48">
        <v>6.16</v>
      </c>
      <c r="C48">
        <v>6.61</v>
      </c>
      <c r="D48">
        <v>9.73</v>
      </c>
      <c r="E48">
        <v>10.67</v>
      </c>
      <c r="F48">
        <v>11</v>
      </c>
      <c r="G48">
        <v>10.4</v>
      </c>
      <c r="H48">
        <v>9.66</v>
      </c>
      <c r="I48">
        <v>8.73</v>
      </c>
      <c r="J48">
        <v>7.97</v>
      </c>
      <c r="K48">
        <v>6.95</v>
      </c>
    </row>
    <row r="49" spans="1:12">
      <c r="A49" t="s">
        <v>233</v>
      </c>
    </row>
    <row r="50" spans="1:12">
      <c r="A50" t="s">
        <v>230</v>
      </c>
      <c r="B50">
        <v>50.56</v>
      </c>
      <c r="C50">
        <v>19.11</v>
      </c>
      <c r="D50">
        <v>-48.6</v>
      </c>
      <c r="E50">
        <v>18.489999999999998</v>
      </c>
      <c r="F50">
        <v>44.73</v>
      </c>
      <c r="G50">
        <v>-23.15</v>
      </c>
      <c r="H50">
        <v>168.21</v>
      </c>
      <c r="I50">
        <v>-11.29</v>
      </c>
      <c r="J50">
        <v>-12.05</v>
      </c>
      <c r="K50">
        <v>-13.9</v>
      </c>
      <c r="L50">
        <v>26.67</v>
      </c>
    </row>
    <row r="51" spans="1:12">
      <c r="A51" t="s">
        <v>229</v>
      </c>
      <c r="B51">
        <v>296.7</v>
      </c>
      <c r="C51">
        <v>57.88</v>
      </c>
      <c r="D51">
        <v>-2.68</v>
      </c>
      <c r="E51">
        <v>-10.14</v>
      </c>
      <c r="F51">
        <v>-4.12</v>
      </c>
      <c r="G51">
        <v>9.64</v>
      </c>
      <c r="H51">
        <v>43.96</v>
      </c>
      <c r="I51">
        <v>22.28</v>
      </c>
      <c r="J51">
        <v>27.9</v>
      </c>
      <c r="K51">
        <v>-12.42</v>
      </c>
    </row>
    <row r="52" spans="1:12">
      <c r="A52" t="s">
        <v>228</v>
      </c>
      <c r="D52">
        <v>107.24</v>
      </c>
      <c r="E52">
        <v>19.11</v>
      </c>
      <c r="F52">
        <v>9.59</v>
      </c>
      <c r="G52">
        <v>-4.2</v>
      </c>
      <c r="H52">
        <v>12.69</v>
      </c>
      <c r="I52">
        <v>25.68</v>
      </c>
      <c r="J52">
        <v>18.41</v>
      </c>
      <c r="K52">
        <v>6.72</v>
      </c>
    </row>
    <row r="53" spans="1:12">
      <c r="A53" t="s">
        <v>227</v>
      </c>
      <c r="B53">
        <v>11.48</v>
      </c>
      <c r="C53">
        <v>10.17</v>
      </c>
      <c r="I53">
        <v>61.39</v>
      </c>
      <c r="J53">
        <v>18.75</v>
      </c>
      <c r="K53">
        <v>8.15</v>
      </c>
    </row>
    <row r="54" spans="1:12">
      <c r="A54" t="s">
        <v>232</v>
      </c>
    </row>
    <row r="55" spans="1:12">
      <c r="A55" t="s">
        <v>230</v>
      </c>
      <c r="D55">
        <v>44.01</v>
      </c>
      <c r="E55">
        <v>18.149999999999999</v>
      </c>
      <c r="F55">
        <v>944.6</v>
      </c>
      <c r="G55">
        <v>-93.75</v>
      </c>
      <c r="H55">
        <v>586.79999999999995</v>
      </c>
      <c r="I55">
        <v>-3.38</v>
      </c>
      <c r="J55">
        <v>-18.2</v>
      </c>
      <c r="K55">
        <v>10.01</v>
      </c>
    </row>
    <row r="56" spans="1:12">
      <c r="A56" t="s">
        <v>229</v>
      </c>
      <c r="C56">
        <v>-28.35</v>
      </c>
      <c r="F56">
        <v>160.97</v>
      </c>
      <c r="G56">
        <v>-8.2799999999999994</v>
      </c>
      <c r="H56">
        <v>64.92</v>
      </c>
      <c r="I56">
        <v>-25.42</v>
      </c>
      <c r="J56">
        <v>75.739999999999995</v>
      </c>
      <c r="K56">
        <v>-4.5599999999999996</v>
      </c>
    </row>
    <row r="57" spans="1:12">
      <c r="A57" t="s">
        <v>228</v>
      </c>
      <c r="E57">
        <v>-8.94</v>
      </c>
      <c r="H57">
        <v>50.15</v>
      </c>
      <c r="I57">
        <v>38.630000000000003</v>
      </c>
      <c r="J57">
        <v>28.8</v>
      </c>
      <c r="K57">
        <v>-17.89</v>
      </c>
    </row>
    <row r="58" spans="1:12">
      <c r="A58" t="s">
        <v>227</v>
      </c>
      <c r="C58">
        <v>-3.28</v>
      </c>
      <c r="J58">
        <v>8.3000000000000007</v>
      </c>
    </row>
    <row r="59" spans="1:12">
      <c r="A59" t="s">
        <v>231</v>
      </c>
    </row>
    <row r="60" spans="1:12">
      <c r="A60" t="s">
        <v>230</v>
      </c>
      <c r="D60">
        <v>44.29</v>
      </c>
      <c r="E60">
        <v>17.82</v>
      </c>
      <c r="F60">
        <v>932.77</v>
      </c>
      <c r="G60">
        <v>-93.65</v>
      </c>
      <c r="H60">
        <v>621.79</v>
      </c>
      <c r="I60">
        <v>2.84</v>
      </c>
      <c r="J60">
        <v>-14.51</v>
      </c>
      <c r="K60">
        <v>14.55</v>
      </c>
      <c r="L60">
        <v>50.34</v>
      </c>
    </row>
    <row r="61" spans="1:12">
      <c r="A61" t="s">
        <v>229</v>
      </c>
      <c r="C61">
        <v>-49.45</v>
      </c>
      <c r="F61">
        <v>159.91</v>
      </c>
      <c r="G61">
        <v>-8.25</v>
      </c>
      <c r="H61">
        <v>67.88</v>
      </c>
      <c r="I61">
        <v>-22.19</v>
      </c>
      <c r="J61">
        <v>85.14</v>
      </c>
      <c r="K61">
        <v>0.24</v>
      </c>
    </row>
    <row r="62" spans="1:12">
      <c r="A62" t="s">
        <v>228</v>
      </c>
      <c r="E62">
        <v>-26.16</v>
      </c>
      <c r="H62">
        <v>51.73</v>
      </c>
      <c r="I62">
        <v>41.8</v>
      </c>
      <c r="J62">
        <v>32.99</v>
      </c>
      <c r="K62">
        <v>-14.33</v>
      </c>
    </row>
    <row r="63" spans="1:12">
      <c r="A63" t="s">
        <v>227</v>
      </c>
      <c r="C63">
        <v>-19.7</v>
      </c>
      <c r="J63">
        <v>-0.9</v>
      </c>
    </row>
    <row r="65" spans="1:12">
      <c r="A65" t="s">
        <v>226</v>
      </c>
    </row>
    <row r="66" spans="1:12">
      <c r="A66" t="s">
        <v>225</v>
      </c>
      <c r="B66" t="s">
        <v>190</v>
      </c>
      <c r="C66" t="s">
        <v>189</v>
      </c>
      <c r="D66" t="s">
        <v>188</v>
      </c>
      <c r="E66" t="s">
        <v>187</v>
      </c>
      <c r="F66" t="s">
        <v>186</v>
      </c>
      <c r="G66" t="s">
        <v>185</v>
      </c>
      <c r="H66" t="s">
        <v>184</v>
      </c>
      <c r="I66" t="s">
        <v>183</v>
      </c>
      <c r="J66" t="s">
        <v>182</v>
      </c>
      <c r="K66" t="s">
        <v>181</v>
      </c>
      <c r="L66" t="s">
        <v>180</v>
      </c>
    </row>
    <row r="67" spans="1:12">
      <c r="A67" t="s">
        <v>224</v>
      </c>
      <c r="C67">
        <v>105.37</v>
      </c>
      <c r="D67">
        <v>7.0000000000000007E-2</v>
      </c>
      <c r="E67">
        <v>-12.63</v>
      </c>
      <c r="F67">
        <v>81.91</v>
      </c>
      <c r="G67">
        <v>9.84</v>
      </c>
      <c r="H67">
        <v>60.24</v>
      </c>
      <c r="I67">
        <v>-9.11</v>
      </c>
      <c r="J67">
        <v>-28.55</v>
      </c>
      <c r="K67">
        <v>36.25</v>
      </c>
    </row>
    <row r="68" spans="1:12">
      <c r="A68" t="s">
        <v>223</v>
      </c>
      <c r="C68">
        <v>741.81</v>
      </c>
      <c r="D68">
        <v>6.04</v>
      </c>
      <c r="E68">
        <v>-67.849999999999994</v>
      </c>
      <c r="F68">
        <v>281.10000000000002</v>
      </c>
      <c r="G68">
        <v>39.36</v>
      </c>
      <c r="H68">
        <v>84.66</v>
      </c>
      <c r="I68">
        <v>-23.44</v>
      </c>
      <c r="J68">
        <v>-67.040000000000006</v>
      </c>
      <c r="K68">
        <v>46.86</v>
      </c>
    </row>
    <row r="69" spans="1:12">
      <c r="A69" t="s">
        <v>222</v>
      </c>
      <c r="B69">
        <v>4.28</v>
      </c>
      <c r="C69">
        <v>4.2300000000000004</v>
      </c>
      <c r="D69">
        <v>3.57</v>
      </c>
      <c r="E69">
        <v>5.37</v>
      </c>
      <c r="F69">
        <v>6.8</v>
      </c>
      <c r="G69">
        <v>5.57</v>
      </c>
      <c r="H69">
        <v>7.24</v>
      </c>
      <c r="I69">
        <v>8.5500000000000007</v>
      </c>
      <c r="J69">
        <v>9.43</v>
      </c>
      <c r="K69">
        <v>11.63</v>
      </c>
      <c r="L69">
        <v>11.48</v>
      </c>
    </row>
    <row r="70" spans="1:12">
      <c r="A70" t="s">
        <v>221</v>
      </c>
      <c r="B70">
        <v>0.63</v>
      </c>
      <c r="C70">
        <v>4.6900000000000004</v>
      </c>
      <c r="D70">
        <v>4.5</v>
      </c>
      <c r="E70">
        <v>1.39</v>
      </c>
      <c r="F70">
        <v>5.13</v>
      </c>
      <c r="G70">
        <v>6.68</v>
      </c>
      <c r="H70">
        <v>12.24</v>
      </c>
      <c r="I70">
        <v>9.6199999999999992</v>
      </c>
      <c r="J70">
        <v>3.05</v>
      </c>
      <c r="K70">
        <v>4.1500000000000004</v>
      </c>
      <c r="L70">
        <v>5.96</v>
      </c>
    </row>
    <row r="71" spans="1:12">
      <c r="A71" t="s">
        <v>220</v>
      </c>
      <c r="B71">
        <v>-0.14000000000000001</v>
      </c>
      <c r="C71">
        <v>2.5099999999999998</v>
      </c>
      <c r="D71">
        <v>1.85</v>
      </c>
      <c r="E71">
        <v>0.5</v>
      </c>
      <c r="F71">
        <v>0.18</v>
      </c>
      <c r="G71">
        <v>4.09</v>
      </c>
      <c r="H71">
        <v>1.1000000000000001</v>
      </c>
      <c r="I71">
        <v>0.87</v>
      </c>
      <c r="J71">
        <v>0.35</v>
      </c>
      <c r="K71">
        <v>0.47</v>
      </c>
      <c r="L71">
        <v>0.6</v>
      </c>
    </row>
    <row r="73" spans="1:12">
      <c r="A73" t="s">
        <v>219</v>
      </c>
    </row>
    <row r="74" spans="1:12">
      <c r="A74" t="s">
        <v>218</v>
      </c>
      <c r="B74" t="s">
        <v>190</v>
      </c>
      <c r="C74" t="s">
        <v>189</v>
      </c>
      <c r="D74" t="s">
        <v>188</v>
      </c>
      <c r="E74" t="s">
        <v>187</v>
      </c>
      <c r="F74" t="s">
        <v>186</v>
      </c>
      <c r="G74" t="s">
        <v>185</v>
      </c>
      <c r="H74" t="s">
        <v>184</v>
      </c>
      <c r="I74" t="s">
        <v>183</v>
      </c>
      <c r="J74" t="s">
        <v>182</v>
      </c>
      <c r="K74" t="s">
        <v>181</v>
      </c>
      <c r="L74" t="s">
        <v>196</v>
      </c>
    </row>
    <row r="75" spans="1:12">
      <c r="A75" t="s">
        <v>217</v>
      </c>
      <c r="B75">
        <v>10.74</v>
      </c>
      <c r="C75">
        <v>8.36</v>
      </c>
      <c r="D75">
        <v>8.31</v>
      </c>
      <c r="E75">
        <v>7.57</v>
      </c>
      <c r="F75">
        <v>7.28</v>
      </c>
      <c r="G75">
        <v>6.11</v>
      </c>
      <c r="H75">
        <v>6.47</v>
      </c>
      <c r="I75">
        <v>6.34</v>
      </c>
      <c r="J75">
        <v>4.95</v>
      </c>
      <c r="K75">
        <v>2.93</v>
      </c>
      <c r="L75">
        <v>3.21</v>
      </c>
    </row>
    <row r="76" spans="1:12">
      <c r="A76" t="s">
        <v>216</v>
      </c>
      <c r="B76">
        <v>3.12</v>
      </c>
      <c r="C76">
        <v>3.37</v>
      </c>
      <c r="D76">
        <v>3.59</v>
      </c>
      <c r="E76">
        <v>3.8</v>
      </c>
      <c r="F76">
        <v>3.08</v>
      </c>
      <c r="G76">
        <v>5.95</v>
      </c>
      <c r="H76">
        <v>4.03</v>
      </c>
      <c r="I76">
        <v>4.03</v>
      </c>
      <c r="J76">
        <v>4.46</v>
      </c>
      <c r="K76">
        <v>3.84</v>
      </c>
      <c r="L76">
        <v>4.55</v>
      </c>
    </row>
    <row r="77" spans="1:12">
      <c r="A77" t="s">
        <v>215</v>
      </c>
      <c r="B77">
        <v>0.75</v>
      </c>
      <c r="C77">
        <v>0.74</v>
      </c>
      <c r="D77">
        <v>0.84</v>
      </c>
      <c r="E77">
        <v>2.2999999999999998</v>
      </c>
      <c r="F77">
        <v>2.0299999999999998</v>
      </c>
      <c r="G77">
        <v>1.57</v>
      </c>
      <c r="H77">
        <v>1.31</v>
      </c>
      <c r="I77">
        <v>1.74</v>
      </c>
      <c r="J77">
        <v>2.4900000000000002</v>
      </c>
      <c r="K77">
        <v>1.75</v>
      </c>
      <c r="L77">
        <v>1.73</v>
      </c>
    </row>
    <row r="78" spans="1:12">
      <c r="A78" t="s">
        <v>214</v>
      </c>
      <c r="B78">
        <v>3.16</v>
      </c>
      <c r="C78">
        <v>4.45</v>
      </c>
      <c r="D78">
        <v>5.0199999999999996</v>
      </c>
      <c r="E78">
        <v>4.9000000000000004</v>
      </c>
      <c r="F78">
        <v>6.08</v>
      </c>
      <c r="G78">
        <v>9.4</v>
      </c>
      <c r="H78">
        <v>5.24</v>
      </c>
      <c r="I78">
        <v>2.4300000000000002</v>
      </c>
      <c r="J78">
        <v>2.81</v>
      </c>
      <c r="K78">
        <v>2</v>
      </c>
      <c r="L78">
        <v>1.92</v>
      </c>
    </row>
    <row r="79" spans="1:12">
      <c r="A79" t="s">
        <v>213</v>
      </c>
      <c r="B79">
        <v>17.78</v>
      </c>
      <c r="C79">
        <v>16.920000000000002</v>
      </c>
      <c r="D79">
        <v>17.77</v>
      </c>
      <c r="E79">
        <v>18.57</v>
      </c>
      <c r="F79">
        <v>18.47</v>
      </c>
      <c r="G79">
        <v>23.03</v>
      </c>
      <c r="H79">
        <v>17.04</v>
      </c>
      <c r="I79">
        <v>14.54</v>
      </c>
      <c r="J79">
        <v>14.72</v>
      </c>
      <c r="K79">
        <v>10.52</v>
      </c>
      <c r="L79">
        <v>11.41</v>
      </c>
    </row>
    <row r="80" spans="1:12">
      <c r="A80" t="s">
        <v>212</v>
      </c>
      <c r="B80">
        <v>46.93</v>
      </c>
      <c r="C80">
        <v>47.02</v>
      </c>
      <c r="D80">
        <v>46.49</v>
      </c>
      <c r="E80">
        <v>46.49</v>
      </c>
      <c r="F80">
        <v>41.82</v>
      </c>
      <c r="G80">
        <v>40.520000000000003</v>
      </c>
      <c r="H80">
        <v>43.36</v>
      </c>
      <c r="I80">
        <v>47.55</v>
      </c>
      <c r="J80">
        <v>49.84</v>
      </c>
      <c r="K80">
        <v>56.96</v>
      </c>
      <c r="L80">
        <v>57.7</v>
      </c>
    </row>
    <row r="81" spans="1:12">
      <c r="A81" t="s">
        <v>211</v>
      </c>
      <c r="B81">
        <v>33.57</v>
      </c>
      <c r="C81">
        <v>33.67</v>
      </c>
      <c r="D81">
        <v>33.44</v>
      </c>
      <c r="E81">
        <v>32.49</v>
      </c>
      <c r="F81">
        <v>27.66</v>
      </c>
      <c r="G81">
        <v>26.6</v>
      </c>
      <c r="H81">
        <v>27.58</v>
      </c>
      <c r="I81">
        <v>28.56</v>
      </c>
      <c r="J81">
        <v>27.47</v>
      </c>
      <c r="K81">
        <v>24.24</v>
      </c>
      <c r="L81">
        <v>23.36</v>
      </c>
    </row>
    <row r="82" spans="1:12">
      <c r="A82" t="s">
        <v>210</v>
      </c>
      <c r="B82">
        <v>1.72</v>
      </c>
      <c r="C82">
        <v>2.39</v>
      </c>
      <c r="D82">
        <v>2.2999999999999998</v>
      </c>
      <c r="E82">
        <v>2.4500000000000002</v>
      </c>
      <c r="F82">
        <v>12.05</v>
      </c>
      <c r="G82">
        <v>9.85</v>
      </c>
      <c r="H82">
        <v>12.01</v>
      </c>
      <c r="I82">
        <v>9.36</v>
      </c>
      <c r="J82">
        <v>7.96</v>
      </c>
      <c r="K82">
        <v>8.27</v>
      </c>
      <c r="L82">
        <v>7.53</v>
      </c>
    </row>
    <row r="83" spans="1:12">
      <c r="A83" t="s">
        <v>209</v>
      </c>
      <c r="B83">
        <v>100</v>
      </c>
      <c r="C83">
        <v>100</v>
      </c>
      <c r="D83">
        <v>100</v>
      </c>
      <c r="E83">
        <v>100</v>
      </c>
      <c r="F83">
        <v>100</v>
      </c>
      <c r="G83">
        <v>100</v>
      </c>
      <c r="H83">
        <v>100</v>
      </c>
      <c r="I83">
        <v>100</v>
      </c>
      <c r="J83">
        <v>100</v>
      </c>
      <c r="K83">
        <v>100</v>
      </c>
      <c r="L83">
        <v>100</v>
      </c>
    </row>
    <row r="84" spans="1:12">
      <c r="A84" t="s">
        <v>208</v>
      </c>
      <c r="B84">
        <v>2.87</v>
      </c>
      <c r="C84">
        <v>3.97</v>
      </c>
      <c r="D84">
        <v>3.68</v>
      </c>
      <c r="E84">
        <v>5.15</v>
      </c>
      <c r="F84">
        <v>4.4000000000000004</v>
      </c>
      <c r="G84">
        <v>4.84</v>
      </c>
      <c r="H84">
        <v>5.16</v>
      </c>
      <c r="I84">
        <v>5.0199999999999996</v>
      </c>
      <c r="J84">
        <v>6.89</v>
      </c>
      <c r="K84">
        <v>4.9400000000000004</v>
      </c>
      <c r="L84">
        <v>5.37</v>
      </c>
    </row>
    <row r="85" spans="1:12">
      <c r="A85" t="s">
        <v>207</v>
      </c>
      <c r="B85">
        <v>10.9</v>
      </c>
      <c r="C85">
        <v>4.8</v>
      </c>
      <c r="D85">
        <v>4.47</v>
      </c>
      <c r="E85">
        <v>3.65</v>
      </c>
      <c r="F85">
        <v>2.96</v>
      </c>
      <c r="G85">
        <v>2.25</v>
      </c>
      <c r="H85">
        <v>2.94</v>
      </c>
      <c r="I85">
        <v>2.21</v>
      </c>
      <c r="J85">
        <v>4.21</v>
      </c>
      <c r="K85">
        <v>2.52</v>
      </c>
      <c r="L85">
        <v>3.65</v>
      </c>
    </row>
    <row r="86" spans="1:12">
      <c r="A86" t="s">
        <v>206</v>
      </c>
      <c r="B86">
        <v>1.21</v>
      </c>
      <c r="C86">
        <v>1.34</v>
      </c>
      <c r="D86">
        <v>1.37</v>
      </c>
      <c r="E86">
        <v>1.31</v>
      </c>
      <c r="F86">
        <v>1.29</v>
      </c>
    </row>
    <row r="87" spans="1:12">
      <c r="A87" t="s">
        <v>205</v>
      </c>
      <c r="B87">
        <v>3.82</v>
      </c>
      <c r="C87">
        <v>1.51</v>
      </c>
      <c r="D87">
        <v>4.29</v>
      </c>
      <c r="E87">
        <v>6.3</v>
      </c>
      <c r="F87">
        <v>5.83</v>
      </c>
      <c r="G87">
        <v>8.1199999999999992</v>
      </c>
      <c r="H87">
        <v>8.4700000000000006</v>
      </c>
      <c r="I87">
        <v>8.92</v>
      </c>
      <c r="J87">
        <v>9.16</v>
      </c>
      <c r="K87">
        <v>7.31</v>
      </c>
      <c r="L87">
        <v>6.32</v>
      </c>
    </row>
    <row r="88" spans="1:12">
      <c r="A88" t="s">
        <v>204</v>
      </c>
      <c r="B88">
        <v>3.71</v>
      </c>
      <c r="C88">
        <v>14.74</v>
      </c>
      <c r="D88">
        <v>15.39</v>
      </c>
      <c r="E88">
        <v>13.37</v>
      </c>
      <c r="F88">
        <v>12.6</v>
      </c>
      <c r="G88">
        <v>15.98</v>
      </c>
      <c r="H88">
        <v>16.41</v>
      </c>
      <c r="I88">
        <v>13.58</v>
      </c>
      <c r="J88">
        <v>14.59</v>
      </c>
      <c r="K88">
        <v>16.059999999999999</v>
      </c>
      <c r="L88">
        <v>18.510000000000002</v>
      </c>
    </row>
    <row r="89" spans="1:12">
      <c r="A89" t="s">
        <v>203</v>
      </c>
      <c r="B89">
        <v>22.5</v>
      </c>
      <c r="C89">
        <v>26.36</v>
      </c>
      <c r="D89">
        <v>29.2</v>
      </c>
      <c r="E89">
        <v>29.79</v>
      </c>
      <c r="F89">
        <v>27.08</v>
      </c>
      <c r="G89">
        <v>31.19</v>
      </c>
      <c r="H89">
        <v>32.979999999999997</v>
      </c>
      <c r="I89">
        <v>29.73</v>
      </c>
      <c r="J89">
        <v>34.85</v>
      </c>
      <c r="K89">
        <v>30.83</v>
      </c>
      <c r="L89">
        <v>33.85</v>
      </c>
    </row>
    <row r="90" spans="1:12">
      <c r="A90" t="s">
        <v>202</v>
      </c>
      <c r="B90">
        <v>35.979999999999997</v>
      </c>
      <c r="C90">
        <v>30.52</v>
      </c>
      <c r="D90">
        <v>27.24</v>
      </c>
      <c r="E90">
        <v>24.88</v>
      </c>
      <c r="F90">
        <v>18.75</v>
      </c>
      <c r="G90">
        <v>15.82</v>
      </c>
      <c r="H90">
        <v>12.73</v>
      </c>
      <c r="I90">
        <v>12.1</v>
      </c>
      <c r="J90">
        <v>12.37</v>
      </c>
      <c r="K90">
        <v>13.69</v>
      </c>
      <c r="L90">
        <v>12.33</v>
      </c>
    </row>
    <row r="91" spans="1:12">
      <c r="A91" t="s">
        <v>201</v>
      </c>
      <c r="B91">
        <v>40.96</v>
      </c>
      <c r="C91">
        <v>41.05</v>
      </c>
      <c r="D91">
        <v>46.78</v>
      </c>
      <c r="E91">
        <v>50.12</v>
      </c>
      <c r="F91">
        <v>31.89</v>
      </c>
      <c r="G91">
        <v>36.71</v>
      </c>
      <c r="H91">
        <v>33.86</v>
      </c>
      <c r="I91">
        <v>34.21</v>
      </c>
      <c r="J91">
        <v>26.68</v>
      </c>
      <c r="K91">
        <v>32.770000000000003</v>
      </c>
      <c r="L91">
        <v>31.49</v>
      </c>
    </row>
    <row r="92" spans="1:12">
      <c r="A92" t="s">
        <v>200</v>
      </c>
      <c r="B92">
        <v>99.44</v>
      </c>
      <c r="C92">
        <v>97.92</v>
      </c>
      <c r="D92">
        <v>103.21</v>
      </c>
      <c r="E92">
        <v>104.78</v>
      </c>
      <c r="F92">
        <v>77.72</v>
      </c>
      <c r="G92">
        <v>83.72</v>
      </c>
      <c r="H92">
        <v>79.58</v>
      </c>
      <c r="I92">
        <v>76.03</v>
      </c>
      <c r="J92">
        <v>73.900000000000006</v>
      </c>
      <c r="K92">
        <v>77.290000000000006</v>
      </c>
      <c r="L92">
        <v>77.67</v>
      </c>
    </row>
    <row r="93" spans="1:12">
      <c r="A93" t="s">
        <v>199</v>
      </c>
      <c r="B93">
        <v>0.56000000000000005</v>
      </c>
      <c r="C93">
        <v>2.08</v>
      </c>
      <c r="D93">
        <v>-3.21</v>
      </c>
      <c r="E93">
        <v>-4.78</v>
      </c>
      <c r="F93">
        <v>22.28</v>
      </c>
      <c r="G93">
        <v>16.28</v>
      </c>
      <c r="H93">
        <v>20.420000000000002</v>
      </c>
      <c r="I93">
        <v>23.97</v>
      </c>
      <c r="J93">
        <v>26.1</v>
      </c>
      <c r="K93">
        <v>22.71</v>
      </c>
      <c r="L93">
        <v>22.33</v>
      </c>
    </row>
    <row r="94" spans="1:12">
      <c r="A94" t="s">
        <v>198</v>
      </c>
      <c r="B94">
        <v>100</v>
      </c>
      <c r="C94">
        <v>100</v>
      </c>
      <c r="D94">
        <v>100</v>
      </c>
      <c r="E94">
        <v>100</v>
      </c>
      <c r="F94">
        <v>100</v>
      </c>
      <c r="G94">
        <v>100</v>
      </c>
      <c r="H94">
        <v>100</v>
      </c>
      <c r="I94">
        <v>100</v>
      </c>
      <c r="J94">
        <v>100</v>
      </c>
      <c r="K94">
        <v>100</v>
      </c>
      <c r="L94">
        <v>100</v>
      </c>
    </row>
    <row r="96" spans="1:12">
      <c r="A96" t="s">
        <v>197</v>
      </c>
      <c r="B96" t="s">
        <v>190</v>
      </c>
      <c r="C96" t="s">
        <v>189</v>
      </c>
      <c r="D96" t="s">
        <v>188</v>
      </c>
      <c r="E96" t="s">
        <v>187</v>
      </c>
      <c r="F96" t="s">
        <v>186</v>
      </c>
      <c r="G96" t="s">
        <v>185</v>
      </c>
      <c r="H96" t="s">
        <v>184</v>
      </c>
      <c r="I96" t="s">
        <v>183</v>
      </c>
      <c r="J96" t="s">
        <v>182</v>
      </c>
      <c r="K96" t="s">
        <v>181</v>
      </c>
      <c r="L96" t="s">
        <v>196</v>
      </c>
    </row>
    <row r="97" spans="1:12">
      <c r="A97" t="s">
        <v>168</v>
      </c>
      <c r="B97">
        <v>0.79</v>
      </c>
      <c r="C97">
        <v>0.64</v>
      </c>
      <c r="D97">
        <v>0.61</v>
      </c>
      <c r="E97">
        <v>0.62</v>
      </c>
      <c r="F97">
        <v>0.68</v>
      </c>
      <c r="G97">
        <v>0.74</v>
      </c>
      <c r="H97">
        <v>0.52</v>
      </c>
      <c r="I97">
        <v>0.49</v>
      </c>
      <c r="J97">
        <v>0.42</v>
      </c>
      <c r="K97">
        <v>0.34</v>
      </c>
      <c r="L97">
        <v>0.34</v>
      </c>
    </row>
    <row r="98" spans="1:12">
      <c r="A98" t="s">
        <v>195</v>
      </c>
      <c r="B98">
        <v>0.62</v>
      </c>
      <c r="C98">
        <v>0.45</v>
      </c>
      <c r="D98">
        <v>0.41</v>
      </c>
      <c r="E98">
        <v>0.38</v>
      </c>
      <c r="F98">
        <v>0.38</v>
      </c>
      <c r="G98">
        <v>0.39</v>
      </c>
      <c r="H98">
        <v>0.32</v>
      </c>
      <c r="I98">
        <v>0.35</v>
      </c>
      <c r="J98">
        <v>0.27</v>
      </c>
      <c r="K98">
        <v>0.22</v>
      </c>
      <c r="L98">
        <v>0.23</v>
      </c>
    </row>
    <row r="99" spans="1:12">
      <c r="A99" t="s">
        <v>194</v>
      </c>
      <c r="B99">
        <v>177.71</v>
      </c>
      <c r="C99">
        <v>48.15</v>
      </c>
      <c r="F99">
        <v>4.49</v>
      </c>
      <c r="G99">
        <v>6.14</v>
      </c>
      <c r="H99">
        <v>4.9000000000000004</v>
      </c>
      <c r="I99">
        <v>4.17</v>
      </c>
      <c r="J99">
        <v>3.83</v>
      </c>
      <c r="K99">
        <v>4.4000000000000004</v>
      </c>
      <c r="L99">
        <v>4.4800000000000004</v>
      </c>
    </row>
    <row r="100" spans="1:12">
      <c r="A100" t="s">
        <v>193</v>
      </c>
      <c r="B100">
        <v>63.94</v>
      </c>
      <c r="C100">
        <v>14.69</v>
      </c>
      <c r="F100">
        <v>0.84</v>
      </c>
      <c r="G100">
        <v>0.97</v>
      </c>
      <c r="H100">
        <v>0.62</v>
      </c>
      <c r="I100">
        <v>0.5</v>
      </c>
      <c r="J100">
        <v>0.47</v>
      </c>
      <c r="K100">
        <v>1.03</v>
      </c>
      <c r="L100">
        <v>0.95</v>
      </c>
    </row>
    <row r="102" spans="1:12">
      <c r="A102" t="s">
        <v>192</v>
      </c>
    </row>
    <row r="103" spans="1:12">
      <c r="A103" t="s">
        <v>191</v>
      </c>
      <c r="B103" t="s">
        <v>190</v>
      </c>
      <c r="C103" t="s">
        <v>189</v>
      </c>
      <c r="D103" t="s">
        <v>188</v>
      </c>
      <c r="E103" t="s">
        <v>187</v>
      </c>
      <c r="F103" t="s">
        <v>186</v>
      </c>
      <c r="G103" t="s">
        <v>185</v>
      </c>
      <c r="H103" t="s">
        <v>184</v>
      </c>
      <c r="I103" t="s">
        <v>183</v>
      </c>
      <c r="J103" t="s">
        <v>182</v>
      </c>
      <c r="K103" t="s">
        <v>181</v>
      </c>
      <c r="L103" t="s">
        <v>180</v>
      </c>
    </row>
    <row r="104" spans="1:12">
      <c r="A104" t="s">
        <v>179</v>
      </c>
      <c r="B104">
        <v>18.18</v>
      </c>
      <c r="C104">
        <v>16.14</v>
      </c>
      <c r="D104">
        <v>15.69</v>
      </c>
      <c r="E104">
        <v>16.2</v>
      </c>
      <c r="F104">
        <v>15.95</v>
      </c>
      <c r="G104">
        <v>17.66</v>
      </c>
      <c r="H104">
        <v>19.36</v>
      </c>
      <c r="I104">
        <v>18.8</v>
      </c>
      <c r="J104">
        <v>19.649999999999999</v>
      </c>
      <c r="K104">
        <v>19.27</v>
      </c>
      <c r="L104">
        <v>21.04</v>
      </c>
    </row>
    <row r="105" spans="1:12">
      <c r="A105" t="s">
        <v>178</v>
      </c>
      <c r="B105">
        <v>9.9600000000000009</v>
      </c>
      <c r="C105">
        <v>7.45</v>
      </c>
      <c r="D105">
        <v>5.98</v>
      </c>
      <c r="E105">
        <v>8.2200000000000006</v>
      </c>
      <c r="F105">
        <v>12.34</v>
      </c>
      <c r="G105">
        <v>10.3</v>
      </c>
      <c r="H105">
        <v>9.68</v>
      </c>
      <c r="I105">
        <v>10</v>
      </c>
      <c r="J105">
        <v>13.03</v>
      </c>
      <c r="K105">
        <v>12.25</v>
      </c>
      <c r="L105">
        <v>13.49</v>
      </c>
    </row>
    <row r="106" spans="1:12">
      <c r="A106" t="s">
        <v>177</v>
      </c>
      <c r="B106">
        <v>39.729999999999997</v>
      </c>
      <c r="C106">
        <v>34.19</v>
      </c>
      <c r="D106">
        <v>28.92</v>
      </c>
      <c r="E106">
        <v>23.02</v>
      </c>
      <c r="F106">
        <v>27.17</v>
      </c>
      <c r="G106">
        <v>26.46</v>
      </c>
      <c r="H106">
        <v>33.53</v>
      </c>
      <c r="I106">
        <v>33.46</v>
      </c>
      <c r="J106">
        <v>36.659999999999997</v>
      </c>
      <c r="K106">
        <v>34.17</v>
      </c>
      <c r="L106">
        <v>35.9</v>
      </c>
    </row>
    <row r="107" spans="1:12">
      <c r="A107" t="s">
        <v>176</v>
      </c>
      <c r="B107">
        <v>-11.59</v>
      </c>
      <c r="C107">
        <v>-10.6</v>
      </c>
      <c r="D107">
        <v>-7.25</v>
      </c>
      <c r="E107">
        <v>1.4</v>
      </c>
      <c r="F107">
        <v>1.1200000000000001</v>
      </c>
      <c r="G107">
        <v>1.49</v>
      </c>
      <c r="H107">
        <v>-4.5</v>
      </c>
      <c r="I107">
        <v>-4.66</v>
      </c>
      <c r="J107">
        <v>-3.98</v>
      </c>
      <c r="K107">
        <v>-2.66</v>
      </c>
      <c r="L107">
        <v>-1.36</v>
      </c>
    </row>
    <row r="108" spans="1:12">
      <c r="A108" t="s">
        <v>175</v>
      </c>
      <c r="B108">
        <v>20.07</v>
      </c>
      <c r="C108">
        <v>22.61</v>
      </c>
      <c r="D108">
        <v>23.26</v>
      </c>
      <c r="E108">
        <v>22.52</v>
      </c>
      <c r="F108">
        <v>22.88</v>
      </c>
      <c r="G108">
        <v>20.67</v>
      </c>
      <c r="H108">
        <v>18.86</v>
      </c>
      <c r="I108">
        <v>19.41</v>
      </c>
      <c r="J108">
        <v>18.57</v>
      </c>
      <c r="K108">
        <v>18.95</v>
      </c>
      <c r="L108">
        <v>17.34</v>
      </c>
    </row>
    <row r="109" spans="1:12">
      <c r="A109" t="s">
        <v>174</v>
      </c>
      <c r="B109">
        <v>36.659999999999997</v>
      </c>
      <c r="C109">
        <v>49.02</v>
      </c>
      <c r="D109">
        <v>61.04</v>
      </c>
      <c r="E109">
        <v>44.4</v>
      </c>
      <c r="F109">
        <v>29.58</v>
      </c>
      <c r="G109">
        <v>35.450000000000003</v>
      </c>
      <c r="H109">
        <v>37.700000000000003</v>
      </c>
      <c r="I109">
        <v>36.51</v>
      </c>
      <c r="J109">
        <v>28.01</v>
      </c>
      <c r="K109">
        <v>29.79</v>
      </c>
      <c r="L109">
        <v>27.05</v>
      </c>
    </row>
    <row r="110" spans="1:12">
      <c r="A110" t="s">
        <v>173</v>
      </c>
      <c r="B110">
        <v>1.37</v>
      </c>
      <c r="C110">
        <v>1.56</v>
      </c>
      <c r="D110">
        <v>1.73</v>
      </c>
      <c r="E110">
        <v>1.79</v>
      </c>
      <c r="F110">
        <v>1.77</v>
      </c>
      <c r="G110">
        <v>1.84</v>
      </c>
      <c r="H110">
        <v>1.81</v>
      </c>
      <c r="I110">
        <v>1.67</v>
      </c>
      <c r="J110">
        <v>1.62</v>
      </c>
      <c r="K110">
        <v>1.46</v>
      </c>
      <c r="L110">
        <v>1.42</v>
      </c>
    </row>
    <row r="111" spans="1:12">
      <c r="A111" t="s">
        <v>172</v>
      </c>
      <c r="B111">
        <v>0.63</v>
      </c>
      <c r="C111">
        <v>0.73</v>
      </c>
      <c r="D111">
        <v>0.81</v>
      </c>
      <c r="E111">
        <v>0.83</v>
      </c>
      <c r="F111">
        <v>0.78</v>
      </c>
      <c r="G111">
        <v>0.76</v>
      </c>
      <c r="H111">
        <v>0.76</v>
      </c>
      <c r="I111">
        <v>0.76</v>
      </c>
      <c r="J111">
        <v>0.79</v>
      </c>
      <c r="K111">
        <v>0.78</v>
      </c>
      <c r="L111">
        <v>0.77</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1"/>
  <sheetViews>
    <sheetView workbookViewId="0"/>
  </sheetViews>
  <sheetFormatPr defaultRowHeight="14.5"/>
  <sheetData>
    <row r="1" spans="1:12">
      <c r="A1" t="s">
        <v>398</v>
      </c>
    </row>
    <row r="2" spans="1:12">
      <c r="A2" t="s">
        <v>271</v>
      </c>
    </row>
    <row r="3" spans="1:12">
      <c r="B3" t="s">
        <v>190</v>
      </c>
      <c r="C3" t="s">
        <v>189</v>
      </c>
      <c r="D3" t="s">
        <v>188</v>
      </c>
      <c r="E3" t="s">
        <v>187</v>
      </c>
      <c r="F3" t="s">
        <v>186</v>
      </c>
      <c r="G3" t="s">
        <v>185</v>
      </c>
      <c r="H3" t="s">
        <v>184</v>
      </c>
      <c r="I3" t="s">
        <v>183</v>
      </c>
      <c r="J3" t="s">
        <v>182</v>
      </c>
      <c r="K3" t="s">
        <v>181</v>
      </c>
      <c r="L3" t="s">
        <v>180</v>
      </c>
    </row>
    <row r="4" spans="1:12">
      <c r="A4" t="s">
        <v>270</v>
      </c>
      <c r="B4" s="67">
        <v>10350</v>
      </c>
      <c r="C4" s="67">
        <v>12104</v>
      </c>
      <c r="D4" s="67">
        <v>15658</v>
      </c>
      <c r="E4" s="67">
        <v>17088</v>
      </c>
      <c r="F4" s="67">
        <v>17699</v>
      </c>
      <c r="G4" s="67">
        <v>18605</v>
      </c>
      <c r="H4" s="67">
        <v>19820</v>
      </c>
      <c r="I4" s="67">
        <v>20425</v>
      </c>
      <c r="J4" s="67">
        <v>21171</v>
      </c>
      <c r="K4" s="67">
        <v>21965</v>
      </c>
      <c r="L4" s="67">
        <v>22338</v>
      </c>
    </row>
    <row r="5" spans="1:12">
      <c r="A5" t="s">
        <v>269</v>
      </c>
      <c r="B5">
        <v>72.400000000000006</v>
      </c>
      <c r="C5">
        <v>55.7</v>
      </c>
      <c r="D5">
        <v>49.8</v>
      </c>
      <c r="E5">
        <v>16.600000000000001</v>
      </c>
      <c r="F5">
        <v>19.7</v>
      </c>
      <c r="G5">
        <v>24.5</v>
      </c>
      <c r="H5">
        <v>32.299999999999997</v>
      </c>
      <c r="I5">
        <v>30.7</v>
      </c>
      <c r="J5">
        <v>29.3</v>
      </c>
      <c r="K5">
        <v>27.6</v>
      </c>
      <c r="L5">
        <v>27.2</v>
      </c>
    </row>
    <row r="6" spans="1:12">
      <c r="A6" t="s">
        <v>268</v>
      </c>
      <c r="B6" s="67">
        <v>2070</v>
      </c>
      <c r="C6">
        <v>988</v>
      </c>
      <c r="D6">
        <v>827</v>
      </c>
      <c r="E6">
        <v>806</v>
      </c>
      <c r="F6" s="67">
        <v>1364</v>
      </c>
      <c r="G6" s="67">
        <v>2351</v>
      </c>
      <c r="H6" s="67">
        <v>4155</v>
      </c>
      <c r="I6" s="67">
        <v>3760</v>
      </c>
      <c r="J6" s="67">
        <v>3515</v>
      </c>
      <c r="K6" s="67">
        <v>3206</v>
      </c>
      <c r="L6" s="67">
        <v>3091</v>
      </c>
    </row>
    <row r="7" spans="1:12">
      <c r="A7" t="s">
        <v>267</v>
      </c>
      <c r="B7">
        <v>20</v>
      </c>
      <c r="C7">
        <v>8.1999999999999993</v>
      </c>
      <c r="D7">
        <v>5.3</v>
      </c>
      <c r="E7">
        <v>4.7</v>
      </c>
      <c r="F7">
        <v>7.7</v>
      </c>
      <c r="G7">
        <v>12.6</v>
      </c>
      <c r="H7">
        <v>21</v>
      </c>
      <c r="I7">
        <v>18.399999999999999</v>
      </c>
      <c r="J7">
        <v>16.600000000000001</v>
      </c>
      <c r="K7">
        <v>14.6</v>
      </c>
      <c r="L7">
        <v>13.8</v>
      </c>
    </row>
    <row r="8" spans="1:12">
      <c r="A8" t="s">
        <v>266</v>
      </c>
      <c r="B8">
        <v>99</v>
      </c>
      <c r="C8">
        <v>459</v>
      </c>
      <c r="D8">
        <v>178</v>
      </c>
      <c r="E8">
        <v>421</v>
      </c>
      <c r="F8">
        <v>754</v>
      </c>
      <c r="G8" s="67">
        <v>1136</v>
      </c>
      <c r="H8" s="67">
        <v>2181</v>
      </c>
      <c r="I8" s="67">
        <v>2244</v>
      </c>
      <c r="J8" s="67">
        <v>3488</v>
      </c>
      <c r="K8" s="67">
        <v>2465</v>
      </c>
      <c r="L8" s="67">
        <v>2398</v>
      </c>
    </row>
    <row r="9" spans="1:12">
      <c r="A9" t="s">
        <v>265</v>
      </c>
      <c r="B9">
        <v>0.13</v>
      </c>
      <c r="C9">
        <v>0.61</v>
      </c>
      <c r="D9">
        <v>0.23</v>
      </c>
      <c r="E9">
        <v>0.56000000000000005</v>
      </c>
      <c r="F9">
        <v>1.05</v>
      </c>
      <c r="G9">
        <v>1.64</v>
      </c>
      <c r="H9">
        <v>3.27</v>
      </c>
      <c r="I9">
        <v>3.45</v>
      </c>
      <c r="J9">
        <v>5.57</v>
      </c>
      <c r="K9">
        <v>4.29</v>
      </c>
      <c r="L9">
        <v>4.3</v>
      </c>
    </row>
    <row r="10" spans="1:12">
      <c r="A10" t="s">
        <v>264</v>
      </c>
      <c r="B10">
        <v>0.01</v>
      </c>
      <c r="C10">
        <v>0.01</v>
      </c>
      <c r="D10">
        <v>0.01</v>
      </c>
      <c r="E10">
        <v>0.03</v>
      </c>
      <c r="F10">
        <v>0.13</v>
      </c>
      <c r="G10">
        <v>0.22</v>
      </c>
      <c r="H10">
        <v>0.28000000000000003</v>
      </c>
      <c r="I10">
        <v>0.38</v>
      </c>
      <c r="J10">
        <v>0.45</v>
      </c>
      <c r="K10">
        <v>0.6</v>
      </c>
      <c r="L10">
        <v>0.66</v>
      </c>
    </row>
    <row r="11" spans="1:12">
      <c r="A11" t="s">
        <v>263</v>
      </c>
      <c r="B11">
        <v>13.9</v>
      </c>
      <c r="C11">
        <v>2.9</v>
      </c>
      <c r="D11">
        <v>9</v>
      </c>
      <c r="E11">
        <v>6.2</v>
      </c>
      <c r="F11">
        <v>11.6</v>
      </c>
      <c r="G11">
        <v>12</v>
      </c>
      <c r="H11">
        <v>9.9</v>
      </c>
      <c r="I11">
        <v>9.9</v>
      </c>
      <c r="J11">
        <v>12.1</v>
      </c>
      <c r="K11">
        <v>9.1</v>
      </c>
      <c r="L11">
        <v>15.3</v>
      </c>
    </row>
    <row r="12" spans="1:12">
      <c r="A12" t="s">
        <v>262</v>
      </c>
      <c r="B12">
        <v>741</v>
      </c>
      <c r="C12">
        <v>747</v>
      </c>
      <c r="D12">
        <v>775</v>
      </c>
      <c r="E12">
        <v>757</v>
      </c>
      <c r="F12">
        <v>718</v>
      </c>
      <c r="G12">
        <v>696</v>
      </c>
      <c r="H12">
        <v>669</v>
      </c>
      <c r="I12">
        <v>633</v>
      </c>
      <c r="J12">
        <v>603</v>
      </c>
      <c r="K12">
        <v>574</v>
      </c>
      <c r="L12">
        <v>556</v>
      </c>
    </row>
    <row r="13" spans="1:12">
      <c r="A13" t="s">
        <v>261</v>
      </c>
      <c r="B13">
        <v>7.36</v>
      </c>
      <c r="C13">
        <v>8.34</v>
      </c>
      <c r="D13">
        <v>8.39</v>
      </c>
      <c r="E13">
        <v>9.57</v>
      </c>
      <c r="F13">
        <v>10.01</v>
      </c>
      <c r="G13">
        <v>11</v>
      </c>
      <c r="H13">
        <v>10.76</v>
      </c>
      <c r="I13">
        <v>13.08</v>
      </c>
      <c r="J13">
        <v>14.95</v>
      </c>
      <c r="K13">
        <v>18.37</v>
      </c>
      <c r="L13">
        <v>18.489999999999998</v>
      </c>
    </row>
    <row r="14" spans="1:12">
      <c r="A14" t="s">
        <v>260</v>
      </c>
      <c r="B14">
        <v>985</v>
      </c>
      <c r="C14" s="67">
        <v>1561</v>
      </c>
      <c r="D14" s="67">
        <v>1385</v>
      </c>
      <c r="E14" s="67">
        <v>2064</v>
      </c>
      <c r="F14" s="67">
        <v>2477</v>
      </c>
      <c r="G14" s="67">
        <v>2902</v>
      </c>
      <c r="H14" s="67">
        <v>3238</v>
      </c>
      <c r="I14" s="67">
        <v>4293</v>
      </c>
      <c r="J14" s="67">
        <v>3929</v>
      </c>
      <c r="K14" s="67">
        <v>4893</v>
      </c>
      <c r="L14" s="67">
        <v>4332</v>
      </c>
    </row>
    <row r="15" spans="1:12">
      <c r="A15" t="s">
        <v>259</v>
      </c>
      <c r="B15">
        <v>-585</v>
      </c>
      <c r="C15">
        <v>-493</v>
      </c>
      <c r="D15">
        <v>-968</v>
      </c>
      <c r="E15" s="67">
        <v>-1348</v>
      </c>
      <c r="F15" s="67">
        <v>-1447</v>
      </c>
      <c r="G15" s="67">
        <v>-1828</v>
      </c>
      <c r="H15" s="67">
        <v>-2143</v>
      </c>
      <c r="I15" s="67">
        <v>-2147</v>
      </c>
      <c r="J15" s="67">
        <v>-2249</v>
      </c>
      <c r="K15" s="67">
        <v>-1976</v>
      </c>
      <c r="L15" s="67">
        <v>-1396</v>
      </c>
    </row>
    <row r="16" spans="1:12">
      <c r="A16" t="s">
        <v>258</v>
      </c>
      <c r="B16">
        <v>400</v>
      </c>
      <c r="C16" s="67">
        <v>1068</v>
      </c>
      <c r="D16">
        <v>417</v>
      </c>
      <c r="E16">
        <v>716</v>
      </c>
      <c r="F16" s="67">
        <v>1030</v>
      </c>
      <c r="G16" s="67">
        <v>1074</v>
      </c>
      <c r="H16" s="67">
        <v>1095</v>
      </c>
      <c r="I16" s="67">
        <v>2146</v>
      </c>
      <c r="J16" s="67">
        <v>1680</v>
      </c>
      <c r="K16" s="67">
        <v>2917</v>
      </c>
      <c r="L16" s="67">
        <v>2936</v>
      </c>
    </row>
    <row r="17" spans="1:12">
      <c r="A17" t="s">
        <v>257</v>
      </c>
      <c r="B17">
        <v>0.54</v>
      </c>
      <c r="C17">
        <v>1.43</v>
      </c>
      <c r="D17">
        <v>0.8</v>
      </c>
      <c r="E17">
        <v>0.95</v>
      </c>
      <c r="F17">
        <v>1.41</v>
      </c>
      <c r="G17">
        <v>1.71</v>
      </c>
      <c r="H17">
        <v>1.96</v>
      </c>
      <c r="I17">
        <v>2.5499999999999998</v>
      </c>
      <c r="J17">
        <v>2.7</v>
      </c>
      <c r="K17">
        <v>4.29</v>
      </c>
    </row>
    <row r="18" spans="1:12">
      <c r="A18" t="s">
        <v>256</v>
      </c>
      <c r="B18">
        <v>682</v>
      </c>
      <c r="C18">
        <v>974</v>
      </c>
      <c r="D18">
        <v>-188</v>
      </c>
      <c r="E18">
        <v>-423</v>
      </c>
      <c r="F18" s="67">
        <v>-1220</v>
      </c>
      <c r="G18" s="67">
        <v>-1519</v>
      </c>
      <c r="H18" s="67">
        <v>-3382</v>
      </c>
      <c r="I18" s="67">
        <v>-2346</v>
      </c>
      <c r="J18" s="67">
        <v>-2090</v>
      </c>
      <c r="K18" s="67">
        <v>-2877</v>
      </c>
    </row>
    <row r="20" spans="1:12">
      <c r="A20" t="s">
        <v>255</v>
      </c>
    </row>
    <row r="21" spans="1:12">
      <c r="A21" t="s">
        <v>254</v>
      </c>
      <c r="B21" t="s">
        <v>190</v>
      </c>
      <c r="C21" t="s">
        <v>189</v>
      </c>
      <c r="D21" t="s">
        <v>188</v>
      </c>
      <c r="E21" t="s">
        <v>187</v>
      </c>
      <c r="F21" t="s">
        <v>186</v>
      </c>
      <c r="G21" t="s">
        <v>185</v>
      </c>
      <c r="H21" t="s">
        <v>184</v>
      </c>
      <c r="I21" t="s">
        <v>183</v>
      </c>
      <c r="J21" t="s">
        <v>182</v>
      </c>
      <c r="K21" t="s">
        <v>181</v>
      </c>
      <c r="L21" t="s">
        <v>180</v>
      </c>
    </row>
    <row r="22" spans="1:12">
      <c r="A22" t="s">
        <v>253</v>
      </c>
      <c r="B22">
        <v>100</v>
      </c>
      <c r="C22">
        <v>100</v>
      </c>
      <c r="D22">
        <v>100</v>
      </c>
      <c r="E22">
        <v>100</v>
      </c>
      <c r="F22">
        <v>100</v>
      </c>
      <c r="G22">
        <v>100</v>
      </c>
      <c r="H22">
        <v>100</v>
      </c>
      <c r="I22">
        <v>100</v>
      </c>
      <c r="J22">
        <v>100</v>
      </c>
      <c r="K22">
        <v>100</v>
      </c>
      <c r="L22">
        <v>100</v>
      </c>
    </row>
    <row r="23" spans="1:12">
      <c r="A23" t="s">
        <v>252</v>
      </c>
      <c r="B23">
        <v>27.62</v>
      </c>
      <c r="C23">
        <v>44.27</v>
      </c>
      <c r="D23">
        <v>50.24</v>
      </c>
      <c r="E23">
        <v>83.35</v>
      </c>
      <c r="F23">
        <v>80.28</v>
      </c>
      <c r="G23">
        <v>75.510000000000005</v>
      </c>
      <c r="H23">
        <v>67.72</v>
      </c>
      <c r="I23">
        <v>69.28</v>
      </c>
      <c r="J23">
        <v>70.7</v>
      </c>
      <c r="K23">
        <v>72.42</v>
      </c>
      <c r="L23">
        <v>72.75</v>
      </c>
    </row>
    <row r="24" spans="1:12">
      <c r="A24" t="s">
        <v>251</v>
      </c>
      <c r="B24">
        <v>72.38</v>
      </c>
      <c r="C24">
        <v>55.73</v>
      </c>
      <c r="D24">
        <v>49.76</v>
      </c>
      <c r="E24">
        <v>16.649999999999999</v>
      </c>
      <c r="F24">
        <v>19.72</v>
      </c>
      <c r="G24">
        <v>24.49</v>
      </c>
      <c r="H24">
        <v>32.28</v>
      </c>
      <c r="I24">
        <v>30.72</v>
      </c>
      <c r="J24">
        <v>29.3</v>
      </c>
      <c r="K24">
        <v>27.58</v>
      </c>
      <c r="L24">
        <v>27.25</v>
      </c>
    </row>
    <row r="25" spans="1:12">
      <c r="A25" t="s">
        <v>250</v>
      </c>
      <c r="B25">
        <v>33.51</v>
      </c>
      <c r="C25">
        <v>30.6</v>
      </c>
      <c r="D25">
        <v>27.92</v>
      </c>
    </row>
    <row r="26" spans="1:12">
      <c r="A26" t="s">
        <v>249</v>
      </c>
    </row>
    <row r="27" spans="1:12">
      <c r="A27" t="s">
        <v>248</v>
      </c>
      <c r="B27">
        <v>18.87</v>
      </c>
      <c r="C27">
        <v>16.97</v>
      </c>
      <c r="D27">
        <v>16.57</v>
      </c>
      <c r="E27">
        <v>11.93</v>
      </c>
      <c r="F27">
        <v>12.01</v>
      </c>
      <c r="G27">
        <v>11.85</v>
      </c>
      <c r="H27">
        <v>11.31</v>
      </c>
      <c r="I27">
        <v>12.31</v>
      </c>
      <c r="J27">
        <v>12.7</v>
      </c>
      <c r="K27">
        <v>12.98</v>
      </c>
      <c r="L27">
        <v>13.41</v>
      </c>
    </row>
    <row r="28" spans="1:12">
      <c r="A28" t="s">
        <v>247</v>
      </c>
      <c r="B28">
        <v>20</v>
      </c>
      <c r="C28">
        <v>8.16</v>
      </c>
      <c r="D28">
        <v>5.28</v>
      </c>
      <c r="E28">
        <v>4.72</v>
      </c>
      <c r="F28">
        <v>7.71</v>
      </c>
      <c r="G28">
        <v>12.64</v>
      </c>
      <c r="H28">
        <v>20.96</v>
      </c>
      <c r="I28">
        <v>18.41</v>
      </c>
      <c r="J28">
        <v>16.600000000000001</v>
      </c>
      <c r="K28">
        <v>14.6</v>
      </c>
      <c r="L28">
        <v>13.84</v>
      </c>
    </row>
    <row r="29" spans="1:12">
      <c r="A29" t="s">
        <v>246</v>
      </c>
      <c r="B29">
        <v>-18.420000000000002</v>
      </c>
      <c r="C29">
        <v>-2.0099999999999998</v>
      </c>
      <c r="D29">
        <v>-3.22</v>
      </c>
      <c r="E29">
        <v>-0.71</v>
      </c>
      <c r="F29">
        <v>-0.88</v>
      </c>
      <c r="G29">
        <v>-2.88</v>
      </c>
      <c r="H29">
        <v>-3.41</v>
      </c>
      <c r="I29">
        <v>-1.04</v>
      </c>
      <c r="J29">
        <v>-1.25</v>
      </c>
      <c r="K29">
        <v>-0.19</v>
      </c>
      <c r="L29">
        <v>-7.0000000000000007E-2</v>
      </c>
    </row>
    <row r="30" spans="1:12">
      <c r="A30" t="s">
        <v>245</v>
      </c>
      <c r="B30">
        <v>1.58</v>
      </c>
      <c r="C30">
        <v>6.15</v>
      </c>
      <c r="D30">
        <v>2.06</v>
      </c>
      <c r="E30">
        <v>4.01</v>
      </c>
      <c r="F30">
        <v>6.83</v>
      </c>
      <c r="G30">
        <v>9.76</v>
      </c>
      <c r="H30">
        <v>17.55</v>
      </c>
      <c r="I30">
        <v>17.37</v>
      </c>
      <c r="J30">
        <v>15.36</v>
      </c>
      <c r="K30">
        <v>14.4</v>
      </c>
      <c r="L30">
        <v>13.77</v>
      </c>
    </row>
    <row r="32" spans="1:12">
      <c r="A32" t="s">
        <v>244</v>
      </c>
      <c r="B32" t="s">
        <v>190</v>
      </c>
      <c r="C32" t="s">
        <v>189</v>
      </c>
      <c r="D32" t="s">
        <v>188</v>
      </c>
      <c r="E32" t="s">
        <v>187</v>
      </c>
      <c r="F32" t="s">
        <v>186</v>
      </c>
      <c r="G32" t="s">
        <v>185</v>
      </c>
      <c r="H32" t="s">
        <v>184</v>
      </c>
      <c r="I32" t="s">
        <v>183</v>
      </c>
      <c r="J32" t="s">
        <v>182</v>
      </c>
      <c r="K32" t="s">
        <v>181</v>
      </c>
      <c r="L32" t="s">
        <v>180</v>
      </c>
    </row>
    <row r="33" spans="1:12">
      <c r="A33" t="s">
        <v>243</v>
      </c>
      <c r="B33">
        <v>39.630000000000003</v>
      </c>
      <c r="C33">
        <v>38.39</v>
      </c>
      <c r="D33">
        <v>44.89</v>
      </c>
      <c r="E33">
        <v>38.54</v>
      </c>
      <c r="F33">
        <v>37.630000000000003</v>
      </c>
      <c r="G33">
        <v>37.44</v>
      </c>
      <c r="H33">
        <v>37.31</v>
      </c>
      <c r="I33">
        <v>36.74</v>
      </c>
      <c r="K33">
        <v>22.09</v>
      </c>
      <c r="L33">
        <v>22.02</v>
      </c>
    </row>
    <row r="34" spans="1:12">
      <c r="A34" t="s">
        <v>242</v>
      </c>
      <c r="B34">
        <v>0.96</v>
      </c>
      <c r="C34">
        <v>3.79</v>
      </c>
      <c r="D34">
        <v>1.1399999999999999</v>
      </c>
      <c r="E34">
        <v>2.46</v>
      </c>
      <c r="F34">
        <v>4.26</v>
      </c>
      <c r="G34">
        <v>6.11</v>
      </c>
      <c r="H34">
        <v>11</v>
      </c>
      <c r="I34">
        <v>10.99</v>
      </c>
      <c r="J34">
        <v>16.48</v>
      </c>
      <c r="K34">
        <v>11.22</v>
      </c>
      <c r="L34">
        <v>10.74</v>
      </c>
    </row>
    <row r="35" spans="1:12">
      <c r="A35" t="s">
        <v>241</v>
      </c>
      <c r="B35">
        <v>0.72</v>
      </c>
      <c r="C35">
        <v>0.81</v>
      </c>
      <c r="D35">
        <v>0.93</v>
      </c>
      <c r="E35">
        <v>0.93</v>
      </c>
      <c r="F35">
        <v>0.93</v>
      </c>
      <c r="G35">
        <v>0.94</v>
      </c>
      <c r="H35">
        <v>0.95</v>
      </c>
      <c r="I35">
        <v>0.92</v>
      </c>
      <c r="J35">
        <v>0.87</v>
      </c>
      <c r="K35">
        <v>0.86</v>
      </c>
      <c r="L35">
        <v>0.85</v>
      </c>
    </row>
    <row r="36" spans="1:12">
      <c r="A36" t="s">
        <v>240</v>
      </c>
      <c r="B36">
        <v>0.69</v>
      </c>
      <c r="C36">
        <v>3.09</v>
      </c>
      <c r="D36">
        <v>1.06</v>
      </c>
      <c r="E36">
        <v>2.2999999999999998</v>
      </c>
      <c r="F36">
        <v>3.97</v>
      </c>
      <c r="G36">
        <v>5.75</v>
      </c>
      <c r="H36">
        <v>10.51</v>
      </c>
      <c r="I36">
        <v>10.06</v>
      </c>
      <c r="J36">
        <v>14.41</v>
      </c>
      <c r="K36">
        <v>9.6</v>
      </c>
      <c r="L36">
        <v>9.08</v>
      </c>
    </row>
    <row r="37" spans="1:12">
      <c r="A37" t="s">
        <v>239</v>
      </c>
      <c r="B37">
        <v>2.61</v>
      </c>
      <c r="C37">
        <v>2.48</v>
      </c>
      <c r="D37">
        <v>2.63</v>
      </c>
      <c r="E37">
        <v>2.66</v>
      </c>
      <c r="F37">
        <v>2.64</v>
      </c>
      <c r="G37">
        <v>2.98</v>
      </c>
      <c r="H37">
        <v>2.9</v>
      </c>
      <c r="I37">
        <v>2.76</v>
      </c>
      <c r="J37">
        <v>2.41</v>
      </c>
      <c r="K37">
        <v>2.66</v>
      </c>
      <c r="L37">
        <v>2.65</v>
      </c>
    </row>
    <row r="38" spans="1:12">
      <c r="A38" t="s">
        <v>238</v>
      </c>
      <c r="B38">
        <v>1.9</v>
      </c>
      <c r="C38">
        <v>7.84</v>
      </c>
      <c r="D38">
        <v>2.71</v>
      </c>
      <c r="E38">
        <v>6.07</v>
      </c>
      <c r="F38">
        <v>10.52</v>
      </c>
      <c r="G38">
        <v>16.100000000000001</v>
      </c>
      <c r="H38">
        <v>30.86</v>
      </c>
      <c r="I38">
        <v>28.41</v>
      </c>
      <c r="J38">
        <v>36.97</v>
      </c>
      <c r="K38">
        <v>24.31</v>
      </c>
      <c r="L38">
        <v>24.06</v>
      </c>
    </row>
    <row r="39" spans="1:12">
      <c r="A39" t="s">
        <v>237</v>
      </c>
      <c r="B39">
        <v>2.17</v>
      </c>
      <c r="C39">
        <v>5.84</v>
      </c>
      <c r="D39">
        <v>2.86</v>
      </c>
      <c r="E39">
        <v>4.75</v>
      </c>
      <c r="F39">
        <v>8.0500000000000007</v>
      </c>
      <c r="G39">
        <v>12.22</v>
      </c>
      <c r="H39">
        <v>22.31</v>
      </c>
      <c r="I39">
        <v>20.36</v>
      </c>
      <c r="J39">
        <v>27.16</v>
      </c>
      <c r="K39">
        <v>18.18</v>
      </c>
      <c r="L39">
        <v>17.149999999999999</v>
      </c>
    </row>
    <row r="40" spans="1:12">
      <c r="A40" t="s">
        <v>236</v>
      </c>
      <c r="B40">
        <v>1.99</v>
      </c>
      <c r="C40">
        <v>6</v>
      </c>
      <c r="D40">
        <v>2.77</v>
      </c>
      <c r="E40">
        <v>6.44</v>
      </c>
      <c r="F40">
        <v>12.3</v>
      </c>
      <c r="G40">
        <v>17.97</v>
      </c>
      <c r="H40">
        <v>39.659999999999997</v>
      </c>
      <c r="I40">
        <v>48.29</v>
      </c>
      <c r="J40">
        <v>51.02</v>
      </c>
      <c r="K40">
        <v>35.020000000000003</v>
      </c>
      <c r="L40">
        <v>34.79</v>
      </c>
    </row>
    <row r="42" spans="1:12">
      <c r="A42" t="s">
        <v>235</v>
      </c>
    </row>
    <row r="43" spans="1:12">
      <c r="B43" t="s">
        <v>190</v>
      </c>
      <c r="C43" t="s">
        <v>189</v>
      </c>
      <c r="D43" t="s">
        <v>188</v>
      </c>
      <c r="E43" t="s">
        <v>187</v>
      </c>
      <c r="F43" t="s">
        <v>186</v>
      </c>
      <c r="G43" t="s">
        <v>185</v>
      </c>
      <c r="H43" t="s">
        <v>184</v>
      </c>
      <c r="I43" t="s">
        <v>183</v>
      </c>
      <c r="J43" t="s">
        <v>182</v>
      </c>
      <c r="K43" t="s">
        <v>181</v>
      </c>
      <c r="L43" t="s">
        <v>196</v>
      </c>
    </row>
    <row r="44" spans="1:12">
      <c r="A44" t="s">
        <v>234</v>
      </c>
    </row>
    <row r="45" spans="1:12">
      <c r="A45" t="s">
        <v>230</v>
      </c>
      <c r="B45">
        <v>-6.11</v>
      </c>
      <c r="C45">
        <v>16.95</v>
      </c>
      <c r="D45">
        <v>29.36</v>
      </c>
      <c r="E45">
        <v>9.1300000000000008</v>
      </c>
      <c r="F45">
        <v>3.58</v>
      </c>
      <c r="G45">
        <v>5.12</v>
      </c>
      <c r="H45">
        <v>6.53</v>
      </c>
      <c r="I45">
        <v>3.05</v>
      </c>
      <c r="J45">
        <v>3.65</v>
      </c>
      <c r="K45">
        <v>3.75</v>
      </c>
      <c r="L45">
        <v>2.91</v>
      </c>
    </row>
    <row r="46" spans="1:12">
      <c r="A46" t="s">
        <v>229</v>
      </c>
      <c r="B46">
        <v>4.4400000000000004</v>
      </c>
      <c r="C46">
        <v>7.07</v>
      </c>
      <c r="D46">
        <v>12.41</v>
      </c>
      <c r="E46">
        <v>18.190000000000001</v>
      </c>
      <c r="F46">
        <v>13.5</v>
      </c>
      <c r="G46">
        <v>5.92</v>
      </c>
      <c r="H46">
        <v>5.07</v>
      </c>
      <c r="I46">
        <v>4.8899999999999997</v>
      </c>
      <c r="J46">
        <v>4.4000000000000004</v>
      </c>
      <c r="K46">
        <v>3.48</v>
      </c>
    </row>
    <row r="47" spans="1:12">
      <c r="A47" t="s">
        <v>228</v>
      </c>
      <c r="B47">
        <v>9.65</v>
      </c>
      <c r="C47">
        <v>9.8000000000000007</v>
      </c>
      <c r="D47">
        <v>11.5</v>
      </c>
      <c r="E47">
        <v>11.62</v>
      </c>
      <c r="F47">
        <v>9.93</v>
      </c>
      <c r="G47">
        <v>12.44</v>
      </c>
      <c r="H47">
        <v>10.37</v>
      </c>
      <c r="I47">
        <v>5.46</v>
      </c>
      <c r="J47">
        <v>4.38</v>
      </c>
      <c r="K47">
        <v>4.41</v>
      </c>
    </row>
    <row r="48" spans="1:12">
      <c r="A48" t="s">
        <v>227</v>
      </c>
      <c r="B48">
        <v>8.1300000000000008</v>
      </c>
      <c r="C48">
        <v>7.92</v>
      </c>
      <c r="D48">
        <v>10.92</v>
      </c>
      <c r="E48">
        <v>11.96</v>
      </c>
      <c r="F48">
        <v>11.54</v>
      </c>
      <c r="G48">
        <v>11.04</v>
      </c>
      <c r="H48">
        <v>10.08</v>
      </c>
      <c r="I48">
        <v>8.44</v>
      </c>
      <c r="J48">
        <v>7.94</v>
      </c>
      <c r="K48">
        <v>7.14</v>
      </c>
    </row>
    <row r="49" spans="1:12">
      <c r="A49" t="s">
        <v>233</v>
      </c>
    </row>
    <row r="50" spans="1:12">
      <c r="A50" t="s">
        <v>230</v>
      </c>
      <c r="B50">
        <v>-0.53</v>
      </c>
      <c r="C50">
        <v>-52.27</v>
      </c>
      <c r="D50">
        <v>-16.3</v>
      </c>
      <c r="E50">
        <v>-2.54</v>
      </c>
      <c r="F50">
        <v>69.23</v>
      </c>
      <c r="G50">
        <v>72.36</v>
      </c>
      <c r="H50">
        <v>76.73</v>
      </c>
      <c r="I50">
        <v>-9.51</v>
      </c>
      <c r="J50">
        <v>-6.52</v>
      </c>
      <c r="K50">
        <v>-8.7899999999999991</v>
      </c>
      <c r="L50">
        <v>-0.41</v>
      </c>
    </row>
    <row r="51" spans="1:12">
      <c r="A51" t="s">
        <v>229</v>
      </c>
      <c r="D51">
        <v>-26.48</v>
      </c>
      <c r="E51">
        <v>-26.98</v>
      </c>
      <c r="F51">
        <v>11.35</v>
      </c>
      <c r="G51">
        <v>41.66</v>
      </c>
      <c r="H51">
        <v>72.75</v>
      </c>
      <c r="I51">
        <v>40.21</v>
      </c>
      <c r="J51">
        <v>14.35</v>
      </c>
      <c r="K51">
        <v>-8.2799999999999994</v>
      </c>
    </row>
    <row r="52" spans="1:12">
      <c r="A52" t="s">
        <v>228</v>
      </c>
      <c r="F52">
        <v>-8.1</v>
      </c>
      <c r="G52">
        <v>2.58</v>
      </c>
      <c r="H52">
        <v>33.28</v>
      </c>
      <c r="I52">
        <v>35.369999999999997</v>
      </c>
      <c r="J52">
        <v>34.25</v>
      </c>
      <c r="K52">
        <v>18.64</v>
      </c>
    </row>
    <row r="53" spans="1:12">
      <c r="A53" t="s">
        <v>227</v>
      </c>
      <c r="K53">
        <v>4.42</v>
      </c>
    </row>
    <row r="54" spans="1:12">
      <c r="A54" t="s">
        <v>232</v>
      </c>
    </row>
    <row r="55" spans="1:12">
      <c r="A55" t="s">
        <v>230</v>
      </c>
      <c r="B55">
        <v>-44.38</v>
      </c>
      <c r="C55">
        <v>363.64</v>
      </c>
      <c r="D55">
        <v>-61.22</v>
      </c>
      <c r="E55">
        <v>136.52000000000001</v>
      </c>
      <c r="F55">
        <v>79.099999999999994</v>
      </c>
      <c r="G55">
        <v>50.66</v>
      </c>
      <c r="H55">
        <v>91.99</v>
      </c>
      <c r="I55">
        <v>2.89</v>
      </c>
      <c r="J55">
        <v>55.44</v>
      </c>
      <c r="K55">
        <v>-29.33</v>
      </c>
    </row>
    <row r="56" spans="1:12">
      <c r="A56" t="s">
        <v>229</v>
      </c>
      <c r="B56">
        <v>-41.68</v>
      </c>
      <c r="C56">
        <v>-10.72</v>
      </c>
      <c r="E56">
        <v>62.01</v>
      </c>
      <c r="F56">
        <v>17.989999999999998</v>
      </c>
      <c r="G56">
        <v>85.49</v>
      </c>
      <c r="H56">
        <v>73.03</v>
      </c>
      <c r="I56">
        <v>43.84</v>
      </c>
      <c r="J56">
        <v>45.34</v>
      </c>
      <c r="K56">
        <v>4.16</v>
      </c>
    </row>
    <row r="57" spans="1:12">
      <c r="A57" t="s">
        <v>228</v>
      </c>
      <c r="B57">
        <v>-20.56</v>
      </c>
      <c r="C57">
        <v>-3.48</v>
      </c>
      <c r="D57">
        <v>-18.63</v>
      </c>
      <c r="E57">
        <v>-8.18</v>
      </c>
      <c r="F57">
        <v>33.47</v>
      </c>
      <c r="G57">
        <v>62.91</v>
      </c>
      <c r="H57">
        <v>36.57</v>
      </c>
      <c r="I57">
        <v>66</v>
      </c>
      <c r="J57">
        <v>52.64</v>
      </c>
      <c r="K57">
        <v>26.73</v>
      </c>
    </row>
    <row r="58" spans="1:12">
      <c r="A58" t="s">
        <v>227</v>
      </c>
      <c r="B58">
        <v>-14.5</v>
      </c>
      <c r="C58">
        <v>-2.69</v>
      </c>
      <c r="D58">
        <v>-10.01</v>
      </c>
      <c r="E58">
        <v>5.74</v>
      </c>
      <c r="F58">
        <v>5.49</v>
      </c>
      <c r="G58">
        <v>13.76</v>
      </c>
      <c r="H58">
        <v>14.81</v>
      </c>
      <c r="I58">
        <v>16.22</v>
      </c>
      <c r="J58">
        <v>18.39</v>
      </c>
      <c r="K58">
        <v>30.06</v>
      </c>
    </row>
    <row r="59" spans="1:12">
      <c r="A59" t="s">
        <v>231</v>
      </c>
    </row>
    <row r="60" spans="1:12">
      <c r="A60" t="s">
        <v>230</v>
      </c>
      <c r="B60">
        <v>-45.83</v>
      </c>
      <c r="C60">
        <v>369.23</v>
      </c>
      <c r="D60">
        <v>-62.3</v>
      </c>
      <c r="E60">
        <v>143.47999999999999</v>
      </c>
      <c r="F60">
        <v>87.5</v>
      </c>
      <c r="G60">
        <v>56.19</v>
      </c>
      <c r="H60">
        <v>99.39</v>
      </c>
      <c r="I60">
        <v>8.56</v>
      </c>
      <c r="J60">
        <v>63.1</v>
      </c>
      <c r="K60">
        <v>-25.91</v>
      </c>
      <c r="L60">
        <v>7.87</v>
      </c>
    </row>
    <row r="61" spans="1:12">
      <c r="A61" t="s">
        <v>229</v>
      </c>
      <c r="B61">
        <v>-40.270000000000003</v>
      </c>
      <c r="C61">
        <v>-10.119999999999999</v>
      </c>
      <c r="D61">
        <v>-1.41</v>
      </c>
      <c r="E61">
        <v>62.71</v>
      </c>
      <c r="F61">
        <v>19.850000000000001</v>
      </c>
      <c r="G61">
        <v>92.47</v>
      </c>
      <c r="H61">
        <v>80.069999999999993</v>
      </c>
      <c r="I61">
        <v>50.09</v>
      </c>
      <c r="J61">
        <v>52.27</v>
      </c>
      <c r="K61">
        <v>9.4700000000000006</v>
      </c>
    </row>
    <row r="62" spans="1:12">
      <c r="A62" t="s">
        <v>228</v>
      </c>
      <c r="B62">
        <v>-19.309999999999999</v>
      </c>
      <c r="C62">
        <v>-1.86</v>
      </c>
      <c r="D62">
        <v>-17.72</v>
      </c>
      <c r="E62">
        <v>-7.79</v>
      </c>
      <c r="F62">
        <v>34.340000000000003</v>
      </c>
      <c r="G62">
        <v>66.03</v>
      </c>
      <c r="H62">
        <v>39.909999999999997</v>
      </c>
      <c r="I62">
        <v>72.86</v>
      </c>
      <c r="J62">
        <v>59.55</v>
      </c>
      <c r="K62">
        <v>32.51</v>
      </c>
    </row>
    <row r="63" spans="1:12">
      <c r="A63" t="s">
        <v>227</v>
      </c>
      <c r="B63">
        <v>-14.09</v>
      </c>
      <c r="C63">
        <v>-2.17</v>
      </c>
      <c r="D63">
        <v>-9.59</v>
      </c>
      <c r="E63">
        <v>6.44</v>
      </c>
      <c r="F63">
        <v>6.88</v>
      </c>
      <c r="G63">
        <v>15.75</v>
      </c>
      <c r="H63">
        <v>17.18</v>
      </c>
      <c r="I63">
        <v>19.260000000000002</v>
      </c>
      <c r="J63">
        <v>21.29</v>
      </c>
      <c r="K63">
        <v>33.42</v>
      </c>
    </row>
    <row r="65" spans="1:12">
      <c r="A65" t="s">
        <v>226</v>
      </c>
    </row>
    <row r="66" spans="1:12">
      <c r="A66" t="s">
        <v>225</v>
      </c>
      <c r="B66" t="s">
        <v>190</v>
      </c>
      <c r="C66" t="s">
        <v>189</v>
      </c>
      <c r="D66" t="s">
        <v>188</v>
      </c>
      <c r="E66" t="s">
        <v>187</v>
      </c>
      <c r="F66" t="s">
        <v>186</v>
      </c>
      <c r="G66" t="s">
        <v>185</v>
      </c>
      <c r="H66" t="s">
        <v>184</v>
      </c>
      <c r="I66" t="s">
        <v>183</v>
      </c>
      <c r="J66" t="s">
        <v>182</v>
      </c>
      <c r="K66" t="s">
        <v>181</v>
      </c>
      <c r="L66" t="s">
        <v>180</v>
      </c>
    </row>
    <row r="67" spans="1:12">
      <c r="A67" t="s">
        <v>224</v>
      </c>
      <c r="C67">
        <v>58.48</v>
      </c>
      <c r="D67">
        <v>-11.27</v>
      </c>
      <c r="E67">
        <v>49.03</v>
      </c>
      <c r="F67">
        <v>20.010000000000002</v>
      </c>
      <c r="G67">
        <v>17.16</v>
      </c>
      <c r="H67">
        <v>11.58</v>
      </c>
      <c r="I67">
        <v>32.58</v>
      </c>
      <c r="J67">
        <v>-8.48</v>
      </c>
      <c r="K67">
        <v>24.54</v>
      </c>
    </row>
    <row r="68" spans="1:12">
      <c r="A68" t="s">
        <v>223</v>
      </c>
      <c r="C68">
        <v>167</v>
      </c>
      <c r="D68">
        <v>-60.96</v>
      </c>
      <c r="E68">
        <v>71.7</v>
      </c>
      <c r="F68">
        <v>43.85</v>
      </c>
      <c r="G68">
        <v>4.2699999999999996</v>
      </c>
      <c r="H68">
        <v>1.96</v>
      </c>
      <c r="I68">
        <v>95.98</v>
      </c>
      <c r="J68">
        <v>-21.71</v>
      </c>
      <c r="K68">
        <v>73.63</v>
      </c>
    </row>
    <row r="69" spans="1:12">
      <c r="A69" t="s">
        <v>222</v>
      </c>
      <c r="B69">
        <v>5.65</v>
      </c>
      <c r="C69">
        <v>4.07</v>
      </c>
      <c r="D69">
        <v>6.18</v>
      </c>
      <c r="E69">
        <v>7.89</v>
      </c>
      <c r="F69">
        <v>8.18</v>
      </c>
      <c r="G69">
        <v>9.83</v>
      </c>
      <c r="H69">
        <v>10.81</v>
      </c>
      <c r="I69">
        <v>10.51</v>
      </c>
      <c r="J69">
        <v>10.62</v>
      </c>
      <c r="K69">
        <v>9</v>
      </c>
      <c r="L69">
        <v>6.25</v>
      </c>
    </row>
    <row r="70" spans="1:12">
      <c r="A70" t="s">
        <v>221</v>
      </c>
      <c r="B70">
        <v>3.86</v>
      </c>
      <c r="C70">
        <v>8.82</v>
      </c>
      <c r="D70">
        <v>2.66</v>
      </c>
      <c r="E70">
        <v>4.1900000000000004</v>
      </c>
      <c r="F70">
        <v>5.82</v>
      </c>
      <c r="G70">
        <v>5.77</v>
      </c>
      <c r="H70">
        <v>5.52</v>
      </c>
      <c r="I70">
        <v>10.51</v>
      </c>
      <c r="J70">
        <v>7.94</v>
      </c>
      <c r="K70">
        <v>13.28</v>
      </c>
      <c r="L70">
        <v>13.14</v>
      </c>
    </row>
    <row r="71" spans="1:12">
      <c r="A71" t="s">
        <v>220</v>
      </c>
      <c r="B71">
        <v>4.04</v>
      </c>
      <c r="C71">
        <v>2.33</v>
      </c>
      <c r="D71">
        <v>2.34</v>
      </c>
      <c r="E71">
        <v>1.7</v>
      </c>
      <c r="F71">
        <v>1.37</v>
      </c>
      <c r="G71">
        <v>0.95</v>
      </c>
      <c r="H71">
        <v>0.5</v>
      </c>
      <c r="I71">
        <v>0.96</v>
      </c>
      <c r="J71">
        <v>0.48</v>
      </c>
      <c r="K71">
        <v>1.18</v>
      </c>
      <c r="L71">
        <v>1.22</v>
      </c>
    </row>
    <row r="73" spans="1:12">
      <c r="A73" t="s">
        <v>219</v>
      </c>
    </row>
    <row r="74" spans="1:12">
      <c r="A74" t="s">
        <v>218</v>
      </c>
      <c r="B74" t="s">
        <v>190</v>
      </c>
      <c r="C74" t="s">
        <v>189</v>
      </c>
      <c r="D74" t="s">
        <v>188</v>
      </c>
      <c r="E74" t="s">
        <v>187</v>
      </c>
      <c r="F74" t="s">
        <v>186</v>
      </c>
      <c r="G74" t="s">
        <v>185</v>
      </c>
      <c r="H74" t="s">
        <v>184</v>
      </c>
      <c r="I74" t="s">
        <v>183</v>
      </c>
      <c r="J74" t="s">
        <v>182</v>
      </c>
      <c r="K74" t="s">
        <v>181</v>
      </c>
      <c r="L74" t="s">
        <v>196</v>
      </c>
    </row>
    <row r="75" spans="1:12">
      <c r="A75" t="s">
        <v>217</v>
      </c>
      <c r="B75">
        <v>18.170000000000002</v>
      </c>
      <c r="C75">
        <v>22.88</v>
      </c>
      <c r="D75">
        <v>17.399999999999999</v>
      </c>
      <c r="E75">
        <v>15.97</v>
      </c>
      <c r="F75">
        <v>16.29</v>
      </c>
      <c r="G75">
        <v>14.79</v>
      </c>
      <c r="H75">
        <v>14.32</v>
      </c>
      <c r="I75">
        <v>14.19</v>
      </c>
      <c r="J75">
        <v>13.03</v>
      </c>
      <c r="K75">
        <v>14.06</v>
      </c>
      <c r="L75">
        <v>15.11</v>
      </c>
    </row>
    <row r="76" spans="1:12">
      <c r="A76" t="s">
        <v>216</v>
      </c>
      <c r="B76">
        <v>1.18</v>
      </c>
      <c r="C76">
        <v>1.26</v>
      </c>
      <c r="D76">
        <v>1.65</v>
      </c>
      <c r="E76">
        <v>1.79</v>
      </c>
      <c r="F76">
        <v>2.17</v>
      </c>
      <c r="G76">
        <v>1.81</v>
      </c>
      <c r="H76">
        <v>2.2200000000000002</v>
      </c>
      <c r="I76">
        <v>2.34</v>
      </c>
      <c r="J76">
        <v>2.64</v>
      </c>
      <c r="K76">
        <v>2.16</v>
      </c>
      <c r="L76">
        <v>2.95</v>
      </c>
    </row>
    <row r="77" spans="1:12">
      <c r="A77" t="s">
        <v>215</v>
      </c>
      <c r="B77">
        <v>1.55</v>
      </c>
      <c r="C77">
        <v>1.57</v>
      </c>
      <c r="D77">
        <v>2.2200000000000002</v>
      </c>
      <c r="E77">
        <v>2.52</v>
      </c>
      <c r="F77">
        <v>2.41</v>
      </c>
      <c r="G77">
        <v>1.69</v>
      </c>
      <c r="H77">
        <v>1.46</v>
      </c>
      <c r="I77">
        <v>1.45</v>
      </c>
      <c r="J77">
        <v>1.67</v>
      </c>
      <c r="K77">
        <v>1.76</v>
      </c>
      <c r="L77">
        <v>1.93</v>
      </c>
    </row>
    <row r="78" spans="1:12">
      <c r="A78" t="s">
        <v>214</v>
      </c>
      <c r="B78">
        <v>2.63</v>
      </c>
      <c r="C78">
        <v>1.96</v>
      </c>
      <c r="D78">
        <v>2.77</v>
      </c>
      <c r="E78">
        <v>2.4500000000000002</v>
      </c>
      <c r="F78">
        <v>2.16</v>
      </c>
      <c r="G78">
        <v>3.51</v>
      </c>
      <c r="H78">
        <v>0.88</v>
      </c>
      <c r="I78">
        <v>1.33</v>
      </c>
      <c r="J78">
        <v>1.83</v>
      </c>
      <c r="K78">
        <v>1.18</v>
      </c>
      <c r="L78">
        <v>1.07</v>
      </c>
    </row>
    <row r="79" spans="1:12">
      <c r="A79" t="s">
        <v>213</v>
      </c>
      <c r="B79">
        <v>23.53</v>
      </c>
      <c r="C79">
        <v>27.67</v>
      </c>
      <c r="D79">
        <v>24.05</v>
      </c>
      <c r="E79">
        <v>22.73</v>
      </c>
      <c r="F79">
        <v>23.03</v>
      </c>
      <c r="G79">
        <v>21.8</v>
      </c>
      <c r="H79">
        <v>18.88</v>
      </c>
      <c r="I79">
        <v>19.32</v>
      </c>
      <c r="J79">
        <v>19.18</v>
      </c>
      <c r="K79">
        <v>19.16</v>
      </c>
      <c r="L79">
        <v>21.06</v>
      </c>
    </row>
    <row r="80" spans="1:12">
      <c r="A80" t="s">
        <v>212</v>
      </c>
      <c r="B80">
        <v>74.53</v>
      </c>
      <c r="C80">
        <v>68.41</v>
      </c>
      <c r="D80">
        <v>67.12</v>
      </c>
      <c r="E80">
        <v>68.650000000000006</v>
      </c>
      <c r="F80">
        <v>69.209999999999994</v>
      </c>
      <c r="G80">
        <v>70.75</v>
      </c>
      <c r="H80">
        <v>73.2</v>
      </c>
      <c r="I80">
        <v>73.19</v>
      </c>
      <c r="J80">
        <v>73.83</v>
      </c>
      <c r="K80">
        <v>74.400000000000006</v>
      </c>
      <c r="L80">
        <v>72.64</v>
      </c>
    </row>
    <row r="81" spans="1:12">
      <c r="A81" t="s">
        <v>211</v>
      </c>
      <c r="D81">
        <v>5.37</v>
      </c>
      <c r="E81">
        <v>5.96</v>
      </c>
      <c r="F81">
        <v>5.87</v>
      </c>
      <c r="G81">
        <v>6.6</v>
      </c>
      <c r="H81">
        <v>6.73</v>
      </c>
      <c r="I81">
        <v>6</v>
      </c>
      <c r="J81">
        <v>5.51</v>
      </c>
      <c r="K81">
        <v>5.22</v>
      </c>
      <c r="L81">
        <v>3.68</v>
      </c>
    </row>
    <row r="82" spans="1:12">
      <c r="A82" t="s">
        <v>210</v>
      </c>
      <c r="B82">
        <v>1.94</v>
      </c>
      <c r="C82">
        <v>3.92</v>
      </c>
      <c r="D82">
        <v>3.46</v>
      </c>
      <c r="E82">
        <v>2.66</v>
      </c>
      <c r="F82">
        <v>1.88</v>
      </c>
      <c r="G82">
        <v>0.85</v>
      </c>
      <c r="H82">
        <v>1.19</v>
      </c>
      <c r="I82">
        <v>1.49</v>
      </c>
      <c r="J82">
        <v>1.49</v>
      </c>
      <c r="K82">
        <v>1.22</v>
      </c>
      <c r="L82">
        <v>2.63</v>
      </c>
    </row>
    <row r="83" spans="1:12">
      <c r="A83" t="s">
        <v>209</v>
      </c>
      <c r="B83">
        <v>100</v>
      </c>
      <c r="C83">
        <v>100</v>
      </c>
      <c r="D83">
        <v>100</v>
      </c>
      <c r="E83">
        <v>100</v>
      </c>
      <c r="F83">
        <v>100</v>
      </c>
      <c r="G83">
        <v>100</v>
      </c>
      <c r="H83">
        <v>100</v>
      </c>
      <c r="I83">
        <v>100</v>
      </c>
      <c r="J83">
        <v>100</v>
      </c>
      <c r="K83">
        <v>100</v>
      </c>
      <c r="L83">
        <v>100</v>
      </c>
    </row>
    <row r="84" spans="1:12">
      <c r="A84" t="s">
        <v>208</v>
      </c>
      <c r="B84">
        <v>5.23</v>
      </c>
      <c r="C84">
        <v>4.78</v>
      </c>
      <c r="D84">
        <v>5.85</v>
      </c>
      <c r="E84">
        <v>5.95</v>
      </c>
      <c r="F84">
        <v>0.98</v>
      </c>
      <c r="G84">
        <v>0.61</v>
      </c>
      <c r="H84">
        <v>0.84</v>
      </c>
      <c r="I84">
        <v>0.59</v>
      </c>
      <c r="J84">
        <v>0.74</v>
      </c>
      <c r="K84">
        <v>1</v>
      </c>
      <c r="L84">
        <v>0.99</v>
      </c>
    </row>
    <row r="85" spans="1:12">
      <c r="A85" t="s">
        <v>207</v>
      </c>
      <c r="B85">
        <v>1.33</v>
      </c>
      <c r="C85">
        <v>3.27</v>
      </c>
      <c r="D85">
        <v>3.56</v>
      </c>
      <c r="E85">
        <v>1.46</v>
      </c>
      <c r="F85">
        <v>3.25</v>
      </c>
      <c r="G85">
        <v>1.28</v>
      </c>
      <c r="H85">
        <v>2.99</v>
      </c>
      <c r="I85">
        <v>2.4300000000000002</v>
      </c>
      <c r="J85">
        <v>1.39</v>
      </c>
      <c r="K85">
        <v>2.31</v>
      </c>
      <c r="L85">
        <v>2.48</v>
      </c>
    </row>
    <row r="86" spans="1:12">
      <c r="A86" t="s">
        <v>206</v>
      </c>
      <c r="E86">
        <v>0.36</v>
      </c>
      <c r="F86">
        <v>1.0900000000000001</v>
      </c>
      <c r="G86">
        <v>1.21</v>
      </c>
      <c r="H86">
        <v>1.1299999999999999</v>
      </c>
      <c r="I86">
        <v>1.08</v>
      </c>
      <c r="J86">
        <v>1.04</v>
      </c>
      <c r="K86">
        <v>1.1000000000000001</v>
      </c>
      <c r="L86">
        <v>1.3</v>
      </c>
    </row>
    <row r="87" spans="1:12">
      <c r="A87" t="s">
        <v>205</v>
      </c>
      <c r="B87">
        <v>4.88</v>
      </c>
      <c r="C87">
        <v>5.58</v>
      </c>
      <c r="D87">
        <v>4.9000000000000004</v>
      </c>
      <c r="E87">
        <v>3.72</v>
      </c>
      <c r="F87">
        <v>3.86</v>
      </c>
      <c r="G87">
        <v>3.82</v>
      </c>
      <c r="H87">
        <v>4.9000000000000004</v>
      </c>
      <c r="I87">
        <v>4</v>
      </c>
      <c r="J87">
        <v>3.52</v>
      </c>
      <c r="K87">
        <v>3.56</v>
      </c>
      <c r="L87">
        <v>3</v>
      </c>
    </row>
    <row r="88" spans="1:12">
      <c r="A88" t="s">
        <v>204</v>
      </c>
      <c r="B88">
        <v>7.32</v>
      </c>
      <c r="C88">
        <v>7.75</v>
      </c>
      <c r="D88">
        <v>10.77</v>
      </c>
      <c r="E88">
        <v>13.52</v>
      </c>
      <c r="F88">
        <v>20.16</v>
      </c>
      <c r="G88">
        <v>22.41</v>
      </c>
      <c r="H88">
        <v>24.9</v>
      </c>
      <c r="I88">
        <v>21.29</v>
      </c>
      <c r="J88">
        <v>20.81</v>
      </c>
      <c r="K88">
        <v>22.15</v>
      </c>
      <c r="L88">
        <v>24.89</v>
      </c>
    </row>
    <row r="89" spans="1:12">
      <c r="A89" t="s">
        <v>203</v>
      </c>
      <c r="B89">
        <v>18.75</v>
      </c>
      <c r="C89">
        <v>21.37</v>
      </c>
      <c r="D89">
        <v>25.09</v>
      </c>
      <c r="E89">
        <v>25.01</v>
      </c>
      <c r="F89">
        <v>29.34</v>
      </c>
      <c r="G89">
        <v>29.32</v>
      </c>
      <c r="H89">
        <v>34.75</v>
      </c>
      <c r="I89">
        <v>29.39</v>
      </c>
      <c r="J89">
        <v>27.5</v>
      </c>
      <c r="K89">
        <v>30.12</v>
      </c>
      <c r="L89">
        <v>32.65</v>
      </c>
    </row>
    <row r="90" spans="1:12">
      <c r="A90" t="s">
        <v>202</v>
      </c>
      <c r="B90">
        <v>23.3</v>
      </c>
      <c r="C90">
        <v>18.59</v>
      </c>
      <c r="D90">
        <v>17.2</v>
      </c>
      <c r="E90">
        <v>15.5</v>
      </c>
      <c r="F90">
        <v>11.33</v>
      </c>
      <c r="G90">
        <v>12.05</v>
      </c>
      <c r="H90">
        <v>11.92</v>
      </c>
      <c r="I90">
        <v>12.11</v>
      </c>
      <c r="J90">
        <v>13.22</v>
      </c>
      <c r="K90">
        <v>10.56</v>
      </c>
      <c r="L90">
        <v>9.2899999999999991</v>
      </c>
    </row>
    <row r="91" spans="1:12">
      <c r="A91" t="s">
        <v>201</v>
      </c>
      <c r="B91">
        <v>19.64</v>
      </c>
      <c r="C91">
        <v>19.7</v>
      </c>
      <c r="D91">
        <v>19.649999999999999</v>
      </c>
      <c r="E91">
        <v>21.89</v>
      </c>
      <c r="F91">
        <v>21.41</v>
      </c>
      <c r="G91">
        <v>25.09</v>
      </c>
      <c r="H91">
        <v>18.8</v>
      </c>
      <c r="I91">
        <v>22.25</v>
      </c>
      <c r="J91">
        <v>17.739999999999998</v>
      </c>
      <c r="K91">
        <v>21.77</v>
      </c>
      <c r="L91">
        <v>20.38</v>
      </c>
    </row>
    <row r="92" spans="1:12">
      <c r="A92" t="s">
        <v>200</v>
      </c>
      <c r="B92">
        <v>61.69</v>
      </c>
      <c r="C92">
        <v>59.67</v>
      </c>
      <c r="D92">
        <v>61.94</v>
      </c>
      <c r="E92">
        <v>62.4</v>
      </c>
      <c r="F92">
        <v>62.08</v>
      </c>
      <c r="G92">
        <v>66.459999999999994</v>
      </c>
      <c r="H92">
        <v>65.47</v>
      </c>
      <c r="I92">
        <v>63.75</v>
      </c>
      <c r="J92">
        <v>58.46</v>
      </c>
      <c r="K92">
        <v>62.45</v>
      </c>
      <c r="L92">
        <v>62.31</v>
      </c>
    </row>
    <row r="93" spans="1:12">
      <c r="A93" t="s">
        <v>199</v>
      </c>
      <c r="B93">
        <v>38.31</v>
      </c>
      <c r="C93">
        <v>40.33</v>
      </c>
      <c r="D93">
        <v>38.06</v>
      </c>
      <c r="E93">
        <v>37.6</v>
      </c>
      <c r="F93">
        <v>37.92</v>
      </c>
      <c r="G93">
        <v>33.54</v>
      </c>
      <c r="H93">
        <v>34.53</v>
      </c>
      <c r="I93">
        <v>36.25</v>
      </c>
      <c r="J93">
        <v>41.54</v>
      </c>
      <c r="K93">
        <v>37.549999999999997</v>
      </c>
      <c r="L93">
        <v>37.69</v>
      </c>
    </row>
    <row r="94" spans="1:12">
      <c r="A94" t="s">
        <v>198</v>
      </c>
      <c r="B94">
        <v>100</v>
      </c>
      <c r="C94">
        <v>100</v>
      </c>
      <c r="D94">
        <v>100</v>
      </c>
      <c r="E94">
        <v>100</v>
      </c>
      <c r="F94">
        <v>100</v>
      </c>
      <c r="G94">
        <v>100</v>
      </c>
      <c r="H94">
        <v>100</v>
      </c>
      <c r="I94">
        <v>100</v>
      </c>
      <c r="J94">
        <v>100</v>
      </c>
      <c r="K94">
        <v>100</v>
      </c>
      <c r="L94">
        <v>100</v>
      </c>
    </row>
    <row r="96" spans="1:12">
      <c r="A96" t="s">
        <v>197</v>
      </c>
      <c r="B96" t="s">
        <v>190</v>
      </c>
      <c r="C96" t="s">
        <v>189</v>
      </c>
      <c r="D96" t="s">
        <v>188</v>
      </c>
      <c r="E96" t="s">
        <v>187</v>
      </c>
      <c r="F96" t="s">
        <v>186</v>
      </c>
      <c r="G96" t="s">
        <v>185</v>
      </c>
      <c r="H96" t="s">
        <v>184</v>
      </c>
      <c r="I96" t="s">
        <v>183</v>
      </c>
      <c r="J96" t="s">
        <v>182</v>
      </c>
      <c r="K96" t="s">
        <v>181</v>
      </c>
      <c r="L96" t="s">
        <v>196</v>
      </c>
    </row>
    <row r="97" spans="1:12">
      <c r="A97" t="s">
        <v>168</v>
      </c>
      <c r="B97">
        <v>1.25</v>
      </c>
      <c r="C97">
        <v>1.29</v>
      </c>
      <c r="D97">
        <v>0.96</v>
      </c>
      <c r="E97">
        <v>0.91</v>
      </c>
      <c r="F97">
        <v>0.79</v>
      </c>
      <c r="G97">
        <v>0.74</v>
      </c>
      <c r="H97">
        <v>0.54</v>
      </c>
      <c r="I97">
        <v>0.66</v>
      </c>
      <c r="J97">
        <v>0.7</v>
      </c>
      <c r="K97">
        <v>0.64</v>
      </c>
      <c r="L97">
        <v>0.65</v>
      </c>
    </row>
    <row r="98" spans="1:12">
      <c r="A98" t="s">
        <v>195</v>
      </c>
      <c r="B98">
        <v>1.03</v>
      </c>
      <c r="C98">
        <v>1.1299999999999999</v>
      </c>
      <c r="D98">
        <v>0.76</v>
      </c>
      <c r="E98">
        <v>0.71</v>
      </c>
      <c r="F98">
        <v>0.63</v>
      </c>
      <c r="G98">
        <v>0.56999999999999995</v>
      </c>
      <c r="H98">
        <v>0.47</v>
      </c>
      <c r="I98">
        <v>0.56000000000000005</v>
      </c>
      <c r="J98">
        <v>0.56999999999999995</v>
      </c>
      <c r="K98">
        <v>0.54</v>
      </c>
      <c r="L98">
        <v>0.55000000000000004</v>
      </c>
    </row>
    <row r="99" spans="1:12">
      <c r="A99" t="s">
        <v>194</v>
      </c>
      <c r="B99">
        <v>2.61</v>
      </c>
      <c r="C99">
        <v>2.48</v>
      </c>
      <c r="D99">
        <v>2.63</v>
      </c>
      <c r="E99">
        <v>2.66</v>
      </c>
      <c r="F99">
        <v>2.64</v>
      </c>
      <c r="G99">
        <v>2.98</v>
      </c>
      <c r="H99">
        <v>2.9</v>
      </c>
      <c r="I99">
        <v>2.76</v>
      </c>
      <c r="J99">
        <v>2.41</v>
      </c>
      <c r="K99">
        <v>2.66</v>
      </c>
      <c r="L99">
        <v>2.65</v>
      </c>
    </row>
    <row r="100" spans="1:12">
      <c r="A100" t="s">
        <v>193</v>
      </c>
      <c r="B100">
        <v>0.61</v>
      </c>
      <c r="C100">
        <v>0.46</v>
      </c>
      <c r="D100">
        <v>0.45</v>
      </c>
      <c r="E100">
        <v>0.41</v>
      </c>
      <c r="F100">
        <v>0.3</v>
      </c>
      <c r="G100">
        <v>0.36</v>
      </c>
      <c r="H100">
        <v>0.35</v>
      </c>
      <c r="I100">
        <v>0.33</v>
      </c>
      <c r="J100">
        <v>0.32</v>
      </c>
      <c r="K100">
        <v>0.28000000000000003</v>
      </c>
      <c r="L100">
        <v>0.35</v>
      </c>
    </row>
    <row r="102" spans="1:12">
      <c r="A102" t="s">
        <v>192</v>
      </c>
    </row>
    <row r="103" spans="1:12">
      <c r="A103" t="s">
        <v>191</v>
      </c>
      <c r="B103" t="s">
        <v>190</v>
      </c>
      <c r="C103" t="s">
        <v>189</v>
      </c>
      <c r="D103" t="s">
        <v>188</v>
      </c>
      <c r="E103" t="s">
        <v>187</v>
      </c>
      <c r="F103" t="s">
        <v>186</v>
      </c>
      <c r="G103" t="s">
        <v>185</v>
      </c>
      <c r="H103" t="s">
        <v>184</v>
      </c>
      <c r="I103" t="s">
        <v>183</v>
      </c>
      <c r="J103" t="s">
        <v>182</v>
      </c>
      <c r="K103" t="s">
        <v>181</v>
      </c>
      <c r="L103" t="s">
        <v>180</v>
      </c>
    </row>
    <row r="104" spans="1:12">
      <c r="A104" t="s">
        <v>179</v>
      </c>
      <c r="B104">
        <v>6.67</v>
      </c>
      <c r="C104">
        <v>5.49</v>
      </c>
      <c r="D104">
        <v>5.76</v>
      </c>
      <c r="E104">
        <v>6.74</v>
      </c>
      <c r="F104">
        <v>7.74</v>
      </c>
      <c r="G104">
        <v>7.69</v>
      </c>
      <c r="H104">
        <v>7.73</v>
      </c>
      <c r="I104">
        <v>9.11</v>
      </c>
      <c r="J104">
        <v>10.41</v>
      </c>
      <c r="K104">
        <v>10.220000000000001</v>
      </c>
      <c r="L104">
        <v>12.6</v>
      </c>
    </row>
    <row r="105" spans="1:12">
      <c r="A105" t="s">
        <v>178</v>
      </c>
      <c r="B105">
        <v>27.07</v>
      </c>
      <c r="C105">
        <v>15.8</v>
      </c>
      <c r="D105">
        <v>14.94</v>
      </c>
      <c r="E105">
        <v>11.15</v>
      </c>
      <c r="F105">
        <v>12.02</v>
      </c>
      <c r="G105">
        <v>10.51</v>
      </c>
      <c r="H105">
        <v>8.8800000000000008</v>
      </c>
      <c r="I105">
        <v>8.35</v>
      </c>
      <c r="J105">
        <v>9.23</v>
      </c>
      <c r="K105">
        <v>10.11</v>
      </c>
      <c r="L105">
        <v>10.88</v>
      </c>
    </row>
    <row r="106" spans="1:12">
      <c r="A106" t="s">
        <v>177</v>
      </c>
      <c r="B106">
        <v>90.26</v>
      </c>
      <c r="C106">
        <v>50.58</v>
      </c>
      <c r="D106">
        <v>41.67</v>
      </c>
      <c r="E106">
        <v>27.73</v>
      </c>
      <c r="F106">
        <v>16.649999999999999</v>
      </c>
      <c r="G106">
        <v>4.05</v>
      </c>
      <c r="H106">
        <v>4.09</v>
      </c>
      <c r="I106">
        <v>4.08</v>
      </c>
      <c r="J106">
        <v>3.95</v>
      </c>
      <c r="K106">
        <v>5.15</v>
      </c>
      <c r="L106">
        <v>6.06</v>
      </c>
    </row>
    <row r="107" spans="1:12">
      <c r="A107" t="s">
        <v>176</v>
      </c>
      <c r="B107">
        <v>-56.53</v>
      </c>
      <c r="C107">
        <v>-29.29</v>
      </c>
      <c r="D107">
        <v>-20.97</v>
      </c>
      <c r="E107">
        <v>-9.84</v>
      </c>
      <c r="F107">
        <v>3.12</v>
      </c>
      <c r="G107">
        <v>14.15</v>
      </c>
      <c r="H107">
        <v>12.51</v>
      </c>
      <c r="I107">
        <v>13.4</v>
      </c>
      <c r="J107">
        <v>15.69</v>
      </c>
      <c r="K107">
        <v>15.18</v>
      </c>
      <c r="L107">
        <v>17.420000000000002</v>
      </c>
    </row>
    <row r="108" spans="1:12">
      <c r="A108" t="s">
        <v>175</v>
      </c>
      <c r="B108">
        <v>54.76</v>
      </c>
      <c r="C108">
        <v>66.510000000000005</v>
      </c>
      <c r="D108">
        <v>63.39</v>
      </c>
      <c r="E108">
        <v>54.16</v>
      </c>
      <c r="F108">
        <v>47.13</v>
      </c>
      <c r="G108">
        <v>47.46</v>
      </c>
      <c r="H108">
        <v>47.25</v>
      </c>
      <c r="I108">
        <v>40.04</v>
      </c>
      <c r="J108">
        <v>35.049999999999997</v>
      </c>
      <c r="K108">
        <v>35.72</v>
      </c>
      <c r="L108">
        <v>28.97</v>
      </c>
    </row>
    <row r="109" spans="1:12">
      <c r="A109" t="s">
        <v>174</v>
      </c>
      <c r="B109">
        <v>13.49</v>
      </c>
      <c r="C109">
        <v>23.09</v>
      </c>
      <c r="D109">
        <v>24.43</v>
      </c>
      <c r="E109">
        <v>32.74</v>
      </c>
      <c r="F109">
        <v>30.36</v>
      </c>
      <c r="G109">
        <v>34.729999999999997</v>
      </c>
      <c r="H109">
        <v>41.11</v>
      </c>
      <c r="I109">
        <v>43.68</v>
      </c>
      <c r="J109">
        <v>39.549999999999997</v>
      </c>
      <c r="K109">
        <v>36.11</v>
      </c>
      <c r="L109">
        <v>33.54</v>
      </c>
    </row>
    <row r="110" spans="1:12">
      <c r="A110" t="s">
        <v>173</v>
      </c>
      <c r="B110">
        <v>0.96</v>
      </c>
      <c r="C110">
        <v>1.1399999999999999</v>
      </c>
      <c r="D110">
        <v>1.38</v>
      </c>
      <c r="E110">
        <v>1.37</v>
      </c>
      <c r="F110">
        <v>1.35</v>
      </c>
      <c r="G110">
        <v>1.34</v>
      </c>
      <c r="H110">
        <v>1.33</v>
      </c>
      <c r="I110">
        <v>1.25</v>
      </c>
      <c r="J110">
        <v>1.19</v>
      </c>
      <c r="K110">
        <v>1.1499999999999999</v>
      </c>
      <c r="L110">
        <v>1.17</v>
      </c>
    </row>
    <row r="111" spans="1:12">
      <c r="A111" t="s">
        <v>172</v>
      </c>
      <c r="B111">
        <v>0.72</v>
      </c>
      <c r="C111">
        <v>0.81</v>
      </c>
      <c r="D111">
        <v>0.93</v>
      </c>
      <c r="E111">
        <v>0.93</v>
      </c>
      <c r="F111">
        <v>0.93</v>
      </c>
      <c r="G111">
        <v>0.94</v>
      </c>
      <c r="H111">
        <v>0.95</v>
      </c>
      <c r="I111">
        <v>0.92</v>
      </c>
      <c r="J111">
        <v>0.87</v>
      </c>
      <c r="K111">
        <v>0.86</v>
      </c>
      <c r="L111">
        <v>0.85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1"/>
  <sheetViews>
    <sheetView workbookViewId="0"/>
  </sheetViews>
  <sheetFormatPr defaultRowHeight="14.5"/>
  <sheetData>
    <row r="1" spans="1:12">
      <c r="A1" t="s">
        <v>397</v>
      </c>
    </row>
    <row r="2" spans="1:12">
      <c r="A2" t="s">
        <v>271</v>
      </c>
    </row>
    <row r="3" spans="1:12">
      <c r="B3" t="s">
        <v>190</v>
      </c>
      <c r="C3" t="s">
        <v>189</v>
      </c>
      <c r="D3" t="s">
        <v>188</v>
      </c>
      <c r="E3" t="s">
        <v>187</v>
      </c>
      <c r="F3" t="s">
        <v>186</v>
      </c>
      <c r="G3" t="s">
        <v>185</v>
      </c>
      <c r="H3" t="s">
        <v>184</v>
      </c>
      <c r="I3" t="s">
        <v>183</v>
      </c>
      <c r="J3" t="s">
        <v>182</v>
      </c>
      <c r="K3" t="s">
        <v>181</v>
      </c>
      <c r="L3" t="s">
        <v>180</v>
      </c>
    </row>
    <row r="4" spans="1:12">
      <c r="A4" t="s">
        <v>270</v>
      </c>
      <c r="B4" s="67">
        <v>19917</v>
      </c>
      <c r="C4" s="67">
        <v>22170</v>
      </c>
      <c r="D4" s="67">
        <v>23979</v>
      </c>
      <c r="E4" s="67">
        <v>24855</v>
      </c>
      <c r="F4" s="67">
        <v>26743</v>
      </c>
      <c r="G4" s="67">
        <v>42650</v>
      </c>
      <c r="H4" s="67">
        <v>40990</v>
      </c>
      <c r="I4" s="67">
        <v>40180</v>
      </c>
      <c r="J4" s="67">
        <v>42207</v>
      </c>
      <c r="K4" s="67">
        <v>44541</v>
      </c>
      <c r="L4" s="67">
        <v>45041</v>
      </c>
    </row>
    <row r="5" spans="1:12">
      <c r="A5" t="s">
        <v>269</v>
      </c>
      <c r="B5">
        <v>72.599999999999994</v>
      </c>
      <c r="C5">
        <v>71.900000000000006</v>
      </c>
      <c r="D5">
        <v>51.3</v>
      </c>
      <c r="E5">
        <v>17.8</v>
      </c>
      <c r="F5">
        <v>23.4</v>
      </c>
      <c r="G5">
        <v>25.9</v>
      </c>
      <c r="H5">
        <v>32.700000000000003</v>
      </c>
      <c r="I5">
        <v>30.4</v>
      </c>
      <c r="J5">
        <v>27.1</v>
      </c>
      <c r="K5">
        <v>23.4</v>
      </c>
      <c r="L5">
        <v>23.1</v>
      </c>
    </row>
    <row r="6" spans="1:12">
      <c r="A6" t="s">
        <v>268</v>
      </c>
      <c r="B6" s="67">
        <v>2883</v>
      </c>
      <c r="C6" s="67">
        <v>4304</v>
      </c>
      <c r="D6">
        <v>-329</v>
      </c>
      <c r="E6">
        <v>494</v>
      </c>
      <c r="F6" s="67">
        <v>1966</v>
      </c>
      <c r="G6" s="67">
        <v>5073</v>
      </c>
      <c r="H6" s="67">
        <v>7284</v>
      </c>
      <c r="I6" s="67">
        <v>6007</v>
      </c>
      <c r="J6" s="67">
        <v>4612</v>
      </c>
      <c r="K6" s="67">
        <v>3405</v>
      </c>
      <c r="L6" s="67">
        <v>3413</v>
      </c>
    </row>
    <row r="7" spans="1:12">
      <c r="A7" t="s">
        <v>267</v>
      </c>
      <c r="B7">
        <v>14.5</v>
      </c>
      <c r="C7">
        <v>19.399999999999999</v>
      </c>
      <c r="D7">
        <v>-1.4</v>
      </c>
      <c r="E7">
        <v>2</v>
      </c>
      <c r="F7">
        <v>7.4</v>
      </c>
      <c r="G7">
        <v>11.9</v>
      </c>
      <c r="H7">
        <v>17.8</v>
      </c>
      <c r="I7">
        <v>15</v>
      </c>
      <c r="J7">
        <v>10.9</v>
      </c>
      <c r="K7">
        <v>7.6</v>
      </c>
      <c r="L7">
        <v>7.6</v>
      </c>
    </row>
    <row r="8" spans="1:12">
      <c r="A8" t="s">
        <v>266</v>
      </c>
      <c r="B8" s="67">
        <v>-1468</v>
      </c>
      <c r="C8">
        <v>-471</v>
      </c>
      <c r="D8" s="67">
        <v>-1979</v>
      </c>
      <c r="E8" s="67">
        <v>-1876</v>
      </c>
      <c r="F8" s="67">
        <v>-1834</v>
      </c>
      <c r="G8" s="67">
        <v>2882</v>
      </c>
      <c r="H8" s="67">
        <v>7610</v>
      </c>
      <c r="I8" s="67">
        <v>2676</v>
      </c>
      <c r="J8" s="67">
        <v>1919</v>
      </c>
      <c r="K8" s="67">
        <v>1412</v>
      </c>
      <c r="L8" s="67">
        <v>1543</v>
      </c>
    </row>
    <row r="9" spans="1:12">
      <c r="A9" t="s">
        <v>265</v>
      </c>
      <c r="B9">
        <v>-13.36</v>
      </c>
      <c r="C9">
        <v>-3.78</v>
      </c>
      <c r="D9">
        <v>-15.83</v>
      </c>
      <c r="E9">
        <v>-7.52</v>
      </c>
      <c r="F9">
        <v>-6.54</v>
      </c>
      <c r="G9">
        <v>3.93</v>
      </c>
      <c r="H9">
        <v>11.07</v>
      </c>
      <c r="I9">
        <v>4.6500000000000004</v>
      </c>
      <c r="J9">
        <v>2.61</v>
      </c>
      <c r="K9">
        <v>3.03</v>
      </c>
      <c r="L9">
        <v>3.39</v>
      </c>
    </row>
    <row r="10" spans="1:12">
      <c r="A10" t="s">
        <v>264</v>
      </c>
      <c r="G10">
        <v>0.2</v>
      </c>
      <c r="H10">
        <v>0.4</v>
      </c>
      <c r="I10">
        <v>0.4</v>
      </c>
      <c r="J10">
        <v>0.4</v>
      </c>
      <c r="K10">
        <v>0.4</v>
      </c>
      <c r="L10">
        <v>0.4</v>
      </c>
    </row>
    <row r="11" spans="1:12">
      <c r="A11" t="s">
        <v>263</v>
      </c>
      <c r="H11">
        <v>5.7</v>
      </c>
      <c r="I11">
        <v>4.4000000000000004</v>
      </c>
      <c r="J11">
        <v>10.1</v>
      </c>
      <c r="K11">
        <v>16.100000000000001</v>
      </c>
      <c r="L11">
        <v>11.8</v>
      </c>
    </row>
    <row r="12" spans="1:12">
      <c r="A12" t="s">
        <v>262</v>
      </c>
      <c r="B12">
        <v>110</v>
      </c>
      <c r="C12">
        <v>124</v>
      </c>
      <c r="D12">
        <v>125</v>
      </c>
      <c r="E12">
        <v>249</v>
      </c>
      <c r="F12">
        <v>280</v>
      </c>
      <c r="G12">
        <v>734</v>
      </c>
      <c r="H12">
        <v>687</v>
      </c>
      <c r="I12">
        <v>556</v>
      </c>
      <c r="J12">
        <v>492</v>
      </c>
      <c r="K12">
        <v>466</v>
      </c>
      <c r="L12">
        <v>456</v>
      </c>
    </row>
    <row r="13" spans="1:12">
      <c r="A13" t="s">
        <v>261</v>
      </c>
      <c r="B13">
        <v>-28.08</v>
      </c>
      <c r="C13">
        <v>-31.68</v>
      </c>
      <c r="D13">
        <v>-38.6</v>
      </c>
      <c r="E13">
        <v>-63.78</v>
      </c>
      <c r="F13">
        <v>-30.34</v>
      </c>
      <c r="G13">
        <v>7.13</v>
      </c>
      <c r="H13">
        <v>6.02</v>
      </c>
      <c r="I13">
        <v>8.66</v>
      </c>
      <c r="J13">
        <v>8.3000000000000007</v>
      </c>
      <c r="K13">
        <v>-1.23</v>
      </c>
      <c r="L13">
        <v>-0.05</v>
      </c>
    </row>
    <row r="14" spans="1:12">
      <c r="A14" t="s">
        <v>260</v>
      </c>
      <c r="B14">
        <v>930</v>
      </c>
      <c r="C14" s="67">
        <v>1241</v>
      </c>
      <c r="D14">
        <v>680</v>
      </c>
      <c r="E14" s="67">
        <v>1279</v>
      </c>
      <c r="F14">
        <v>675</v>
      </c>
      <c r="G14" s="67">
        <v>3080</v>
      </c>
      <c r="H14" s="67">
        <v>6249</v>
      </c>
      <c r="I14" s="67">
        <v>6524</v>
      </c>
      <c r="J14" s="67">
        <v>4744</v>
      </c>
      <c r="K14" s="67">
        <v>3533</v>
      </c>
      <c r="L14" s="67">
        <v>3026</v>
      </c>
    </row>
    <row r="15" spans="1:12">
      <c r="A15" t="s">
        <v>259</v>
      </c>
      <c r="B15" s="67">
        <v>-1521</v>
      </c>
      <c r="C15" s="67">
        <v>-1962</v>
      </c>
      <c r="D15" s="67">
        <v>-1614</v>
      </c>
      <c r="E15" s="67">
        <v>-1888</v>
      </c>
      <c r="F15" s="67">
        <v>-3114</v>
      </c>
      <c r="G15" s="67">
        <v>-5311</v>
      </c>
      <c r="H15" s="67">
        <v>-6151</v>
      </c>
      <c r="I15" s="67">
        <v>-5731</v>
      </c>
      <c r="J15" s="67">
        <v>-5971</v>
      </c>
      <c r="K15" s="67">
        <v>-3745</v>
      </c>
      <c r="L15" s="67">
        <v>-4337</v>
      </c>
    </row>
    <row r="16" spans="1:12">
      <c r="A16" t="s">
        <v>258</v>
      </c>
      <c r="B16">
        <v>-591</v>
      </c>
      <c r="C16">
        <v>-721</v>
      </c>
      <c r="D16">
        <v>-934</v>
      </c>
      <c r="E16">
        <v>-609</v>
      </c>
      <c r="F16" s="67">
        <v>-2439</v>
      </c>
      <c r="G16" s="67">
        <v>-2231</v>
      </c>
      <c r="H16">
        <v>98</v>
      </c>
      <c r="I16">
        <v>793</v>
      </c>
      <c r="J16" s="67">
        <v>-1227</v>
      </c>
      <c r="K16">
        <v>-212</v>
      </c>
      <c r="L16" s="67">
        <v>-1311</v>
      </c>
    </row>
    <row r="17" spans="1:12">
      <c r="A17" t="s">
        <v>257</v>
      </c>
      <c r="B17">
        <v>-5.38</v>
      </c>
      <c r="C17">
        <v>-5.79</v>
      </c>
      <c r="D17">
        <v>-10.39</v>
      </c>
      <c r="E17">
        <v>-4.87</v>
      </c>
      <c r="F17">
        <v>-11.6</v>
      </c>
      <c r="G17">
        <v>-7.07</v>
      </c>
      <c r="H17">
        <v>1.27</v>
      </c>
      <c r="I17">
        <v>0.55000000000000004</v>
      </c>
      <c r="J17">
        <v>-2.17</v>
      </c>
      <c r="K17">
        <v>-1.92</v>
      </c>
    </row>
    <row r="18" spans="1:12">
      <c r="A18" t="s">
        <v>256</v>
      </c>
      <c r="B18" s="67">
        <v>-1086</v>
      </c>
      <c r="C18" s="67">
        <v>-1942</v>
      </c>
      <c r="D18" s="67">
        <v>-1873</v>
      </c>
      <c r="E18" s="67">
        <v>-2232</v>
      </c>
      <c r="F18">
        <v>517</v>
      </c>
      <c r="G18" s="67">
        <v>-1323</v>
      </c>
      <c r="H18" s="67">
        <v>-3620</v>
      </c>
      <c r="I18" s="67">
        <v>-3548</v>
      </c>
      <c r="J18" s="67">
        <v>-5818</v>
      </c>
      <c r="K18" s="67">
        <v>-9459</v>
      </c>
    </row>
    <row r="20" spans="1:12">
      <c r="A20" t="s">
        <v>255</v>
      </c>
    </row>
    <row r="21" spans="1:12">
      <c r="A21" t="s">
        <v>254</v>
      </c>
      <c r="B21" t="s">
        <v>190</v>
      </c>
      <c r="C21" t="s">
        <v>189</v>
      </c>
      <c r="D21" t="s">
        <v>188</v>
      </c>
      <c r="E21" t="s">
        <v>187</v>
      </c>
      <c r="F21" t="s">
        <v>186</v>
      </c>
      <c r="G21" t="s">
        <v>185</v>
      </c>
      <c r="H21" t="s">
        <v>184</v>
      </c>
      <c r="I21" t="s">
        <v>183</v>
      </c>
      <c r="J21" t="s">
        <v>182</v>
      </c>
      <c r="K21" t="s">
        <v>181</v>
      </c>
      <c r="L21" t="s">
        <v>180</v>
      </c>
    </row>
    <row r="22" spans="1:12">
      <c r="A22" t="s">
        <v>253</v>
      </c>
      <c r="B22">
        <v>100</v>
      </c>
      <c r="C22">
        <v>100</v>
      </c>
      <c r="D22">
        <v>100</v>
      </c>
      <c r="E22">
        <v>100</v>
      </c>
      <c r="F22">
        <v>100</v>
      </c>
      <c r="G22">
        <v>100</v>
      </c>
      <c r="H22">
        <v>100</v>
      </c>
      <c r="I22">
        <v>100</v>
      </c>
      <c r="J22">
        <v>100</v>
      </c>
      <c r="K22">
        <v>100</v>
      </c>
      <c r="L22">
        <v>100</v>
      </c>
    </row>
    <row r="23" spans="1:12">
      <c r="A23" t="s">
        <v>252</v>
      </c>
      <c r="B23">
        <v>27.42</v>
      </c>
      <c r="C23">
        <v>28.06</v>
      </c>
      <c r="D23">
        <v>48.72</v>
      </c>
      <c r="E23">
        <v>82.15</v>
      </c>
      <c r="F23">
        <v>76.64</v>
      </c>
      <c r="G23">
        <v>74.11</v>
      </c>
      <c r="H23">
        <v>67.349999999999994</v>
      </c>
      <c r="I23">
        <v>69.63</v>
      </c>
      <c r="J23">
        <v>72.900000000000006</v>
      </c>
      <c r="K23">
        <v>76.59</v>
      </c>
      <c r="L23">
        <v>76.91</v>
      </c>
    </row>
    <row r="24" spans="1:12">
      <c r="A24" t="s">
        <v>251</v>
      </c>
      <c r="B24">
        <v>72.58</v>
      </c>
      <c r="C24">
        <v>71.94</v>
      </c>
      <c r="D24">
        <v>51.28</v>
      </c>
      <c r="E24">
        <v>17.850000000000001</v>
      </c>
      <c r="F24">
        <v>23.36</v>
      </c>
      <c r="G24">
        <v>25.89</v>
      </c>
      <c r="H24">
        <v>32.65</v>
      </c>
      <c r="I24">
        <v>30.37</v>
      </c>
      <c r="J24">
        <v>27.1</v>
      </c>
      <c r="K24">
        <v>23.41</v>
      </c>
      <c r="L24">
        <v>23.09</v>
      </c>
    </row>
    <row r="25" spans="1:12">
      <c r="A25" t="s">
        <v>250</v>
      </c>
      <c r="B25">
        <v>38.46</v>
      </c>
      <c r="C25">
        <v>35.29</v>
      </c>
      <c r="D25">
        <v>36</v>
      </c>
      <c r="F25">
        <v>4.91</v>
      </c>
      <c r="G25">
        <v>4.34</v>
      </c>
      <c r="H25">
        <v>4.21</v>
      </c>
      <c r="I25">
        <v>4.16</v>
      </c>
      <c r="J25">
        <v>4.3499999999999996</v>
      </c>
      <c r="K25">
        <v>4.24</v>
      </c>
      <c r="L25">
        <v>4.29</v>
      </c>
    </row>
    <row r="26" spans="1:12">
      <c r="A26" t="s">
        <v>249</v>
      </c>
    </row>
    <row r="27" spans="1:12">
      <c r="A27" t="s">
        <v>248</v>
      </c>
      <c r="B27">
        <v>19.64</v>
      </c>
      <c r="C27">
        <v>17.239999999999998</v>
      </c>
      <c r="D27">
        <v>16.649999999999999</v>
      </c>
      <c r="E27">
        <v>15.86</v>
      </c>
      <c r="F27">
        <v>11.1</v>
      </c>
      <c r="G27">
        <v>9.66</v>
      </c>
      <c r="H27">
        <v>10.67</v>
      </c>
      <c r="I27">
        <v>11.26</v>
      </c>
      <c r="J27">
        <v>11.81</v>
      </c>
      <c r="K27">
        <v>11.52</v>
      </c>
      <c r="L27">
        <v>11.21</v>
      </c>
    </row>
    <row r="28" spans="1:12">
      <c r="A28" t="s">
        <v>247</v>
      </c>
      <c r="B28">
        <v>14.48</v>
      </c>
      <c r="C28">
        <v>19.41</v>
      </c>
      <c r="D28">
        <v>-1.37</v>
      </c>
      <c r="E28">
        <v>1.99</v>
      </c>
      <c r="F28">
        <v>7.35</v>
      </c>
      <c r="G28">
        <v>11.89</v>
      </c>
      <c r="H28">
        <v>17.77</v>
      </c>
      <c r="I28">
        <v>14.95</v>
      </c>
      <c r="J28">
        <v>10.93</v>
      </c>
      <c r="K28">
        <v>7.64</v>
      </c>
      <c r="L28">
        <v>7.58</v>
      </c>
    </row>
    <row r="29" spans="1:12">
      <c r="A29" t="s">
        <v>246</v>
      </c>
      <c r="B29">
        <v>-23.27</v>
      </c>
      <c r="C29">
        <v>-21.7</v>
      </c>
      <c r="D29">
        <v>-6.88</v>
      </c>
      <c r="E29">
        <v>-11.82</v>
      </c>
      <c r="F29">
        <v>-15.5</v>
      </c>
      <c r="G29">
        <v>-4.3600000000000003</v>
      </c>
      <c r="H29">
        <v>-6.51</v>
      </c>
      <c r="I29">
        <v>-4.25</v>
      </c>
      <c r="J29">
        <v>-3.62</v>
      </c>
      <c r="K29">
        <v>-3.41</v>
      </c>
      <c r="L29">
        <v>-3.1</v>
      </c>
    </row>
    <row r="30" spans="1:12">
      <c r="A30" t="s">
        <v>245</v>
      </c>
      <c r="B30">
        <v>-8.8000000000000007</v>
      </c>
      <c r="C30">
        <v>-2.2799999999999998</v>
      </c>
      <c r="D30">
        <v>-8.25</v>
      </c>
      <c r="E30">
        <v>-9.84</v>
      </c>
      <c r="F30">
        <v>-8.15</v>
      </c>
      <c r="G30">
        <v>7.53</v>
      </c>
      <c r="H30">
        <v>11.26</v>
      </c>
      <c r="I30">
        <v>10.7</v>
      </c>
      <c r="J30">
        <v>7.31</v>
      </c>
      <c r="K30">
        <v>4.2300000000000004</v>
      </c>
      <c r="L30">
        <v>4.4800000000000004</v>
      </c>
    </row>
    <row r="32" spans="1:12">
      <c r="A32" t="s">
        <v>244</v>
      </c>
      <c r="B32" t="s">
        <v>190</v>
      </c>
      <c r="C32" t="s">
        <v>189</v>
      </c>
      <c r="D32" t="s">
        <v>188</v>
      </c>
      <c r="E32" t="s">
        <v>187</v>
      </c>
      <c r="F32" t="s">
        <v>186</v>
      </c>
      <c r="G32" t="s">
        <v>185</v>
      </c>
      <c r="H32" t="s">
        <v>184</v>
      </c>
      <c r="I32" t="s">
        <v>183</v>
      </c>
      <c r="J32" t="s">
        <v>182</v>
      </c>
      <c r="K32" t="s">
        <v>181</v>
      </c>
      <c r="L32" t="s">
        <v>180</v>
      </c>
    </row>
    <row r="33" spans="1:12">
      <c r="A33" t="s">
        <v>243</v>
      </c>
      <c r="G33">
        <v>10.27</v>
      </c>
      <c r="I33">
        <v>37.75</v>
      </c>
      <c r="J33">
        <v>37.78</v>
      </c>
      <c r="K33">
        <v>25.05</v>
      </c>
      <c r="L33">
        <v>23.54</v>
      </c>
    </row>
    <row r="34" spans="1:12">
      <c r="A34" t="s">
        <v>242</v>
      </c>
      <c r="B34">
        <v>-7.37</v>
      </c>
      <c r="C34">
        <v>-2.12</v>
      </c>
      <c r="D34">
        <v>-8.25</v>
      </c>
      <c r="E34">
        <v>-7.55</v>
      </c>
      <c r="F34">
        <v>-6.86</v>
      </c>
      <c r="G34">
        <v>6.76</v>
      </c>
      <c r="H34">
        <v>18.57</v>
      </c>
      <c r="I34">
        <v>6.66</v>
      </c>
      <c r="J34">
        <v>4.55</v>
      </c>
      <c r="K34">
        <v>3.17</v>
      </c>
      <c r="L34">
        <v>3.43</v>
      </c>
    </row>
    <row r="35" spans="1:12">
      <c r="A35" t="s">
        <v>241</v>
      </c>
      <c r="B35">
        <v>0.79</v>
      </c>
      <c r="C35">
        <v>0.88</v>
      </c>
      <c r="D35">
        <v>0.98</v>
      </c>
      <c r="E35">
        <v>1.05</v>
      </c>
      <c r="F35">
        <v>0.81</v>
      </c>
      <c r="G35">
        <v>0.99</v>
      </c>
      <c r="H35">
        <v>0.89</v>
      </c>
      <c r="I35">
        <v>0.81</v>
      </c>
      <c r="J35">
        <v>0.82</v>
      </c>
      <c r="K35">
        <v>0.8</v>
      </c>
      <c r="L35">
        <v>0.79</v>
      </c>
    </row>
    <row r="36" spans="1:12">
      <c r="A36" t="s">
        <v>240</v>
      </c>
      <c r="B36">
        <v>-5.8</v>
      </c>
      <c r="C36">
        <v>-1.86</v>
      </c>
      <c r="D36">
        <v>-8.09</v>
      </c>
      <c r="E36">
        <v>-7.92</v>
      </c>
      <c r="F36">
        <v>-5.58</v>
      </c>
      <c r="G36">
        <v>6.7</v>
      </c>
      <c r="H36">
        <v>16.510000000000002</v>
      </c>
      <c r="I36">
        <v>5.37</v>
      </c>
      <c r="J36">
        <v>3.74</v>
      </c>
      <c r="K36">
        <v>2.52</v>
      </c>
      <c r="L36">
        <v>2.69</v>
      </c>
    </row>
    <row r="37" spans="1:12">
      <c r="A37" t="s">
        <v>239</v>
      </c>
      <c r="G37">
        <v>21.66</v>
      </c>
      <c r="H37">
        <v>8.59</v>
      </c>
      <c r="I37">
        <v>13.55</v>
      </c>
      <c r="J37">
        <v>13.09</v>
      </c>
    </row>
    <row r="38" spans="1:12">
      <c r="A38" t="s">
        <v>238</v>
      </c>
      <c r="H38">
        <v>198.8</v>
      </c>
      <c r="I38">
        <v>56.82</v>
      </c>
      <c r="J38">
        <v>49.77</v>
      </c>
      <c r="K38">
        <v>75.17</v>
      </c>
    </row>
    <row r="39" spans="1:12">
      <c r="A39" t="s">
        <v>237</v>
      </c>
      <c r="H39">
        <v>35.19</v>
      </c>
      <c r="I39">
        <v>11.97</v>
      </c>
      <c r="J39">
        <v>8.8000000000000007</v>
      </c>
      <c r="K39">
        <v>6.73</v>
      </c>
    </row>
    <row r="40" spans="1:12">
      <c r="A40" t="s">
        <v>236</v>
      </c>
      <c r="B40">
        <v>-1.5</v>
      </c>
      <c r="C40">
        <v>0.39</v>
      </c>
      <c r="D40">
        <v>-1.52</v>
      </c>
      <c r="E40">
        <v>-3</v>
      </c>
      <c r="F40">
        <v>-1.55</v>
      </c>
      <c r="G40">
        <v>4.62</v>
      </c>
      <c r="H40">
        <v>6.25</v>
      </c>
      <c r="I40">
        <v>5.34</v>
      </c>
      <c r="J40">
        <v>3.93</v>
      </c>
      <c r="K40">
        <v>2.78</v>
      </c>
      <c r="L40">
        <v>2.87</v>
      </c>
    </row>
    <row r="42" spans="1:12">
      <c r="A42" t="s">
        <v>235</v>
      </c>
    </row>
    <row r="43" spans="1:12">
      <c r="B43" t="s">
        <v>190</v>
      </c>
      <c r="C43" t="s">
        <v>189</v>
      </c>
      <c r="D43" t="s">
        <v>188</v>
      </c>
      <c r="E43" t="s">
        <v>187</v>
      </c>
      <c r="F43" t="s">
        <v>186</v>
      </c>
      <c r="G43" t="s">
        <v>185</v>
      </c>
      <c r="H43" t="s">
        <v>184</v>
      </c>
      <c r="I43" t="s">
        <v>183</v>
      </c>
      <c r="J43" t="s">
        <v>182</v>
      </c>
      <c r="K43" t="s">
        <v>181</v>
      </c>
      <c r="L43" t="s">
        <v>196</v>
      </c>
    </row>
    <row r="44" spans="1:12">
      <c r="A44" t="s">
        <v>234</v>
      </c>
    </row>
    <row r="45" spans="1:12">
      <c r="A45" t="s">
        <v>230</v>
      </c>
      <c r="B45">
        <v>-16.2</v>
      </c>
      <c r="C45">
        <v>11.31</v>
      </c>
      <c r="D45">
        <v>8.16</v>
      </c>
      <c r="E45">
        <v>3.65</v>
      </c>
      <c r="F45">
        <v>7.6</v>
      </c>
      <c r="G45">
        <v>59.48</v>
      </c>
      <c r="H45">
        <v>-3.89</v>
      </c>
      <c r="I45">
        <v>-1.98</v>
      </c>
      <c r="J45">
        <v>5.04</v>
      </c>
      <c r="K45">
        <v>5.53</v>
      </c>
      <c r="L45">
        <v>2.72</v>
      </c>
    </row>
    <row r="46" spans="1:12">
      <c r="A46" t="s">
        <v>229</v>
      </c>
      <c r="B46">
        <v>-4.07</v>
      </c>
      <c r="C46">
        <v>-1.1200000000000001</v>
      </c>
      <c r="D46">
        <v>0.3</v>
      </c>
      <c r="E46">
        <v>7.66</v>
      </c>
      <c r="F46">
        <v>6.45</v>
      </c>
      <c r="G46">
        <v>21.16</v>
      </c>
      <c r="H46">
        <v>18.149999999999999</v>
      </c>
      <c r="I46">
        <v>14.53</v>
      </c>
      <c r="J46">
        <v>-0.35</v>
      </c>
      <c r="K46">
        <v>2.81</v>
      </c>
    </row>
    <row r="47" spans="1:12">
      <c r="A47" t="s">
        <v>228</v>
      </c>
      <c r="B47">
        <v>1.33</v>
      </c>
      <c r="C47">
        <v>1.37</v>
      </c>
      <c r="D47">
        <v>1.22</v>
      </c>
      <c r="E47">
        <v>1.62</v>
      </c>
      <c r="F47">
        <v>2.39</v>
      </c>
      <c r="G47">
        <v>16.45</v>
      </c>
      <c r="H47">
        <v>13.08</v>
      </c>
      <c r="I47">
        <v>10.88</v>
      </c>
      <c r="J47">
        <v>11.17</v>
      </c>
      <c r="K47">
        <v>10.74</v>
      </c>
    </row>
    <row r="48" spans="1:12">
      <c r="A48" t="s">
        <v>227</v>
      </c>
      <c r="B48">
        <v>1.17</v>
      </c>
      <c r="C48">
        <v>1.19</v>
      </c>
      <c r="D48">
        <v>2.37</v>
      </c>
      <c r="E48">
        <v>3.69</v>
      </c>
      <c r="F48">
        <v>4.37</v>
      </c>
      <c r="G48">
        <v>8.6300000000000008</v>
      </c>
      <c r="H48">
        <v>7.06</v>
      </c>
      <c r="I48">
        <v>5.94</v>
      </c>
      <c r="J48">
        <v>6.29</v>
      </c>
      <c r="K48">
        <v>6.48</v>
      </c>
    </row>
    <row r="49" spans="1:12">
      <c r="A49" t="s">
        <v>233</v>
      </c>
    </row>
    <row r="50" spans="1:12">
      <c r="A50" t="s">
        <v>230</v>
      </c>
      <c r="B50">
        <v>-0.72</v>
      </c>
      <c r="C50">
        <v>49.29</v>
      </c>
      <c r="F50">
        <v>297.98</v>
      </c>
      <c r="G50">
        <v>158.04</v>
      </c>
      <c r="H50">
        <v>43.58</v>
      </c>
      <c r="I50">
        <v>-17.53</v>
      </c>
      <c r="J50">
        <v>-23.22</v>
      </c>
      <c r="K50">
        <v>-26.17</v>
      </c>
      <c r="L50">
        <v>11.27</v>
      </c>
    </row>
    <row r="51" spans="1:12">
      <c r="A51" t="s">
        <v>229</v>
      </c>
      <c r="C51">
        <v>-2.91</v>
      </c>
      <c r="E51">
        <v>-44.46</v>
      </c>
      <c r="F51">
        <v>-22.99</v>
      </c>
      <c r="H51">
        <v>145.22</v>
      </c>
      <c r="I51">
        <v>45.11</v>
      </c>
      <c r="J51">
        <v>-3.13</v>
      </c>
      <c r="K51">
        <v>-22.39</v>
      </c>
    </row>
    <row r="52" spans="1:12">
      <c r="A52" t="s">
        <v>228</v>
      </c>
      <c r="E52">
        <v>-36.28</v>
      </c>
      <c r="F52">
        <v>-7.51</v>
      </c>
      <c r="G52">
        <v>11.97</v>
      </c>
      <c r="H52">
        <v>11.1</v>
      </c>
      <c r="J52">
        <v>56.33</v>
      </c>
      <c r="K52">
        <v>11.61</v>
      </c>
    </row>
    <row r="53" spans="1:12">
      <c r="A53" t="s">
        <v>227</v>
      </c>
      <c r="J53">
        <v>-0.2</v>
      </c>
      <c r="K53">
        <v>1.6</v>
      </c>
    </row>
    <row r="54" spans="1:12">
      <c r="A54" t="s">
        <v>232</v>
      </c>
    </row>
    <row r="55" spans="1:12">
      <c r="A55" t="s">
        <v>230</v>
      </c>
      <c r="H55">
        <v>164.05</v>
      </c>
      <c r="I55">
        <v>-64.84</v>
      </c>
      <c r="J55">
        <v>-28.29</v>
      </c>
      <c r="K55">
        <v>-26.42</v>
      </c>
    </row>
    <row r="56" spans="1:12">
      <c r="A56" t="s">
        <v>229</v>
      </c>
      <c r="J56">
        <v>-12.68</v>
      </c>
      <c r="K56">
        <v>-42.96</v>
      </c>
    </row>
    <row r="57" spans="1:12">
      <c r="A57" t="s">
        <v>228</v>
      </c>
    </row>
    <row r="58" spans="1:12">
      <c r="A58" t="s">
        <v>227</v>
      </c>
      <c r="I58">
        <v>27.76</v>
      </c>
      <c r="J58">
        <v>14.3</v>
      </c>
    </row>
    <row r="59" spans="1:12">
      <c r="A59" t="s">
        <v>231</v>
      </c>
    </row>
    <row r="60" spans="1:12">
      <c r="A60" t="s">
        <v>230</v>
      </c>
      <c r="H60">
        <v>181.68</v>
      </c>
      <c r="I60">
        <v>-56.55</v>
      </c>
      <c r="J60">
        <v>-18.920000000000002</v>
      </c>
      <c r="K60">
        <v>-22.31</v>
      </c>
      <c r="L60">
        <v>22.13</v>
      </c>
    </row>
    <row r="61" spans="1:12">
      <c r="A61" t="s">
        <v>229</v>
      </c>
      <c r="J61">
        <v>-0.26</v>
      </c>
      <c r="K61">
        <v>-35.07</v>
      </c>
    </row>
    <row r="62" spans="1:12">
      <c r="A62" t="s">
        <v>228</v>
      </c>
    </row>
    <row r="63" spans="1:12">
      <c r="A63" t="s">
        <v>227</v>
      </c>
      <c r="I63">
        <v>6.25</v>
      </c>
      <c r="J63">
        <v>-1.98</v>
      </c>
    </row>
    <row r="65" spans="1:12">
      <c r="A65" t="s">
        <v>226</v>
      </c>
    </row>
    <row r="66" spans="1:12">
      <c r="A66" t="s">
        <v>225</v>
      </c>
      <c r="B66" t="s">
        <v>190</v>
      </c>
      <c r="C66" t="s">
        <v>189</v>
      </c>
      <c r="D66" t="s">
        <v>188</v>
      </c>
      <c r="E66" t="s">
        <v>187</v>
      </c>
      <c r="F66" t="s">
        <v>186</v>
      </c>
      <c r="G66" t="s">
        <v>185</v>
      </c>
      <c r="H66" t="s">
        <v>184</v>
      </c>
      <c r="I66" t="s">
        <v>183</v>
      </c>
      <c r="J66" t="s">
        <v>182</v>
      </c>
      <c r="K66" t="s">
        <v>181</v>
      </c>
      <c r="L66" t="s">
        <v>180</v>
      </c>
    </row>
    <row r="67" spans="1:12">
      <c r="A67" t="s">
        <v>224</v>
      </c>
      <c r="C67">
        <v>33.44</v>
      </c>
      <c r="D67">
        <v>-45.21</v>
      </c>
      <c r="E67">
        <v>88.09</v>
      </c>
      <c r="F67">
        <v>-47.22</v>
      </c>
      <c r="G67">
        <v>356.3</v>
      </c>
      <c r="H67">
        <v>102.89</v>
      </c>
      <c r="I67">
        <v>4.4000000000000004</v>
      </c>
      <c r="J67">
        <v>-27.28</v>
      </c>
      <c r="K67">
        <v>-25.53</v>
      </c>
    </row>
    <row r="68" spans="1:12">
      <c r="A68" t="s">
        <v>223</v>
      </c>
      <c r="I68">
        <v>709.18</v>
      </c>
    </row>
    <row r="69" spans="1:12">
      <c r="A69" t="s">
        <v>222</v>
      </c>
      <c r="B69">
        <v>7.64</v>
      </c>
      <c r="C69">
        <v>8.85</v>
      </c>
      <c r="D69">
        <v>6.73</v>
      </c>
      <c r="E69">
        <v>7.6</v>
      </c>
      <c r="F69">
        <v>11.64</v>
      </c>
      <c r="G69">
        <v>12.45</v>
      </c>
      <c r="H69">
        <v>15.01</v>
      </c>
      <c r="I69">
        <v>14.26</v>
      </c>
      <c r="J69">
        <v>14.15</v>
      </c>
      <c r="K69">
        <v>8.41</v>
      </c>
      <c r="L69">
        <v>9.6300000000000008</v>
      </c>
    </row>
    <row r="70" spans="1:12">
      <c r="A70" t="s">
        <v>221</v>
      </c>
      <c r="B70">
        <v>-2.97</v>
      </c>
      <c r="C70">
        <v>-3.25</v>
      </c>
      <c r="D70">
        <v>-3.9</v>
      </c>
      <c r="E70">
        <v>-2.4500000000000002</v>
      </c>
      <c r="F70">
        <v>-9.1199999999999992</v>
      </c>
      <c r="G70">
        <v>-5.23</v>
      </c>
      <c r="H70">
        <v>0.24</v>
      </c>
      <c r="I70">
        <v>1.97</v>
      </c>
      <c r="J70">
        <v>-2.91</v>
      </c>
      <c r="K70">
        <v>-0.48</v>
      </c>
      <c r="L70">
        <v>-2.91</v>
      </c>
    </row>
    <row r="71" spans="1:12">
      <c r="A71" t="s">
        <v>220</v>
      </c>
      <c r="B71">
        <v>0.4</v>
      </c>
      <c r="C71">
        <v>1.53</v>
      </c>
      <c r="D71">
        <v>0.47</v>
      </c>
      <c r="E71">
        <v>0.32</v>
      </c>
      <c r="F71">
        <v>1.33</v>
      </c>
      <c r="G71">
        <v>-0.77</v>
      </c>
      <c r="H71">
        <v>0.01</v>
      </c>
      <c r="I71">
        <v>0.3</v>
      </c>
      <c r="J71">
        <v>-0.64</v>
      </c>
      <c r="K71">
        <v>-0.15</v>
      </c>
      <c r="L71">
        <v>-0.85</v>
      </c>
    </row>
    <row r="73" spans="1:12">
      <c r="A73" t="s">
        <v>219</v>
      </c>
    </row>
    <row r="74" spans="1:12">
      <c r="A74" t="s">
        <v>218</v>
      </c>
      <c r="B74" t="s">
        <v>190</v>
      </c>
      <c r="C74" t="s">
        <v>189</v>
      </c>
      <c r="D74" t="s">
        <v>188</v>
      </c>
      <c r="E74" t="s">
        <v>187</v>
      </c>
      <c r="F74" t="s">
        <v>186</v>
      </c>
      <c r="G74" t="s">
        <v>185</v>
      </c>
      <c r="H74" t="s">
        <v>184</v>
      </c>
      <c r="I74" t="s">
        <v>183</v>
      </c>
      <c r="J74" t="s">
        <v>182</v>
      </c>
      <c r="K74" t="s">
        <v>181</v>
      </c>
      <c r="L74" t="s">
        <v>196</v>
      </c>
    </row>
    <row r="75" spans="1:12">
      <c r="A75" t="s">
        <v>217</v>
      </c>
      <c r="B75">
        <v>17.29</v>
      </c>
      <c r="C75">
        <v>17.920000000000002</v>
      </c>
      <c r="D75">
        <v>16.78</v>
      </c>
      <c r="E75">
        <v>16.55</v>
      </c>
      <c r="F75">
        <v>21.88</v>
      </c>
      <c r="G75">
        <v>16.68</v>
      </c>
      <c r="H75">
        <v>12.92</v>
      </c>
      <c r="I75">
        <v>12.4</v>
      </c>
      <c r="J75">
        <v>9.86</v>
      </c>
      <c r="K75">
        <v>7.86</v>
      </c>
      <c r="L75">
        <v>8.9600000000000009</v>
      </c>
    </row>
    <row r="76" spans="1:12">
      <c r="A76" t="s">
        <v>216</v>
      </c>
      <c r="B76">
        <v>3.02</v>
      </c>
      <c r="C76">
        <v>2.94</v>
      </c>
      <c r="D76">
        <v>3.78</v>
      </c>
      <c r="E76">
        <v>4.78</v>
      </c>
      <c r="F76">
        <v>3.69</v>
      </c>
      <c r="G76">
        <v>4.05</v>
      </c>
      <c r="H76">
        <v>2.94</v>
      </c>
      <c r="I76">
        <v>3.11</v>
      </c>
      <c r="J76">
        <v>3.41</v>
      </c>
      <c r="K76">
        <v>2.82</v>
      </c>
      <c r="L76">
        <v>3.14</v>
      </c>
    </row>
    <row r="77" spans="1:12">
      <c r="A77" t="s">
        <v>215</v>
      </c>
      <c r="B77">
        <v>2.19</v>
      </c>
      <c r="C77">
        <v>2.37</v>
      </c>
      <c r="D77">
        <v>2.59</v>
      </c>
      <c r="E77">
        <v>2.4700000000000002</v>
      </c>
      <c r="F77">
        <v>2.39</v>
      </c>
      <c r="G77">
        <v>2.29</v>
      </c>
      <c r="H77">
        <v>1.78</v>
      </c>
      <c r="I77">
        <v>2.13</v>
      </c>
      <c r="J77">
        <v>2.64</v>
      </c>
      <c r="K77">
        <v>2.5099999999999998</v>
      </c>
      <c r="L77">
        <v>2.76</v>
      </c>
    </row>
    <row r="78" spans="1:12">
      <c r="A78" t="s">
        <v>214</v>
      </c>
      <c r="B78">
        <v>3.61</v>
      </c>
      <c r="C78">
        <v>4.03</v>
      </c>
      <c r="D78">
        <v>5.19</v>
      </c>
      <c r="E78">
        <v>6.28</v>
      </c>
      <c r="F78">
        <v>5.91</v>
      </c>
      <c r="G78">
        <v>4.6500000000000004</v>
      </c>
      <c r="H78">
        <v>2.98</v>
      </c>
      <c r="I78">
        <v>2.4900000000000002</v>
      </c>
      <c r="J78">
        <v>1.89</v>
      </c>
      <c r="K78">
        <v>1.07</v>
      </c>
      <c r="L78">
        <v>1.04</v>
      </c>
    </row>
    <row r="79" spans="1:12">
      <c r="A79" t="s">
        <v>213</v>
      </c>
      <c r="B79">
        <v>26.11</v>
      </c>
      <c r="C79">
        <v>27.26</v>
      </c>
      <c r="D79">
        <v>28.33</v>
      </c>
      <c r="E79">
        <v>30.08</v>
      </c>
      <c r="F79">
        <v>33.880000000000003</v>
      </c>
      <c r="G79">
        <v>27.67</v>
      </c>
      <c r="H79">
        <v>20.62</v>
      </c>
      <c r="I79">
        <v>20.13</v>
      </c>
      <c r="J79">
        <v>17.8</v>
      </c>
      <c r="K79">
        <v>14.26</v>
      </c>
      <c r="L79">
        <v>15.9</v>
      </c>
    </row>
    <row r="80" spans="1:12">
      <c r="A80" t="s">
        <v>212</v>
      </c>
      <c r="B80">
        <v>60.84</v>
      </c>
      <c r="C80">
        <v>60.12</v>
      </c>
      <c r="D80">
        <v>59.99</v>
      </c>
      <c r="E80">
        <v>57.01</v>
      </c>
      <c r="F80">
        <v>45.55</v>
      </c>
      <c r="G80">
        <v>52.74</v>
      </c>
      <c r="H80">
        <v>56.82</v>
      </c>
      <c r="I80">
        <v>60.77</v>
      </c>
      <c r="J80">
        <v>66.459999999999994</v>
      </c>
      <c r="K80">
        <v>71.39</v>
      </c>
      <c r="L80">
        <v>70.69</v>
      </c>
    </row>
    <row r="81" spans="1:12">
      <c r="A81" t="s">
        <v>211</v>
      </c>
      <c r="B81">
        <v>0.99</v>
      </c>
      <c r="C81">
        <v>3.71</v>
      </c>
      <c r="D81">
        <v>0.78</v>
      </c>
      <c r="E81">
        <v>3.7</v>
      </c>
      <c r="F81">
        <v>15.13</v>
      </c>
      <c r="G81">
        <v>14.46</v>
      </c>
      <c r="H81">
        <v>13.1</v>
      </c>
      <c r="I81">
        <v>12.22</v>
      </c>
      <c r="J81">
        <v>12.25</v>
      </c>
      <c r="K81">
        <v>10.28</v>
      </c>
      <c r="L81">
        <v>10</v>
      </c>
    </row>
    <row r="82" spans="1:12">
      <c r="A82" t="s">
        <v>210</v>
      </c>
      <c r="B82">
        <v>12.06</v>
      </c>
      <c r="C82">
        <v>8.91</v>
      </c>
      <c r="D82">
        <v>10.9</v>
      </c>
      <c r="E82">
        <v>9.2200000000000006</v>
      </c>
      <c r="F82">
        <v>5.44</v>
      </c>
      <c r="G82">
        <v>5.13</v>
      </c>
      <c r="H82">
        <v>9.4600000000000009</v>
      </c>
      <c r="I82">
        <v>6.88</v>
      </c>
      <c r="J82">
        <v>3.5</v>
      </c>
      <c r="K82">
        <v>4.07</v>
      </c>
      <c r="L82">
        <v>3.42</v>
      </c>
    </row>
    <row r="83" spans="1:12">
      <c r="A83" t="s">
        <v>209</v>
      </c>
      <c r="B83">
        <v>100</v>
      </c>
      <c r="C83">
        <v>100</v>
      </c>
      <c r="D83">
        <v>100</v>
      </c>
      <c r="E83">
        <v>100</v>
      </c>
      <c r="F83">
        <v>100</v>
      </c>
      <c r="G83">
        <v>100</v>
      </c>
      <c r="H83">
        <v>100</v>
      </c>
      <c r="I83">
        <v>100</v>
      </c>
      <c r="J83">
        <v>100</v>
      </c>
      <c r="K83">
        <v>100</v>
      </c>
      <c r="L83">
        <v>100</v>
      </c>
    </row>
    <row r="84" spans="1:12">
      <c r="A84" t="s">
        <v>208</v>
      </c>
      <c r="B84">
        <v>4.18</v>
      </c>
      <c r="C84">
        <v>4.6100000000000003</v>
      </c>
      <c r="D84">
        <v>4.22</v>
      </c>
      <c r="E84">
        <v>5.29</v>
      </c>
      <c r="F84">
        <v>3.24</v>
      </c>
      <c r="G84">
        <v>3.15</v>
      </c>
      <c r="H84">
        <v>3.23</v>
      </c>
      <c r="I84">
        <v>3.1</v>
      </c>
      <c r="J84">
        <v>3.28</v>
      </c>
      <c r="K84">
        <v>2.93</v>
      </c>
      <c r="L84">
        <v>3.42</v>
      </c>
    </row>
    <row r="85" spans="1:12">
      <c r="A85" t="s">
        <v>207</v>
      </c>
      <c r="B85">
        <v>17.510000000000002</v>
      </c>
      <c r="C85">
        <v>7.08</v>
      </c>
      <c r="D85">
        <v>6.37</v>
      </c>
      <c r="E85">
        <v>5.9</v>
      </c>
      <c r="F85">
        <v>3.42</v>
      </c>
      <c r="G85">
        <v>3.9</v>
      </c>
      <c r="H85">
        <v>4.6100000000000003</v>
      </c>
      <c r="I85">
        <v>3.62</v>
      </c>
      <c r="J85">
        <v>4.97</v>
      </c>
      <c r="K85">
        <v>5.44</v>
      </c>
      <c r="L85">
        <v>5.65</v>
      </c>
    </row>
    <row r="86" spans="1:12">
      <c r="A86" t="s">
        <v>206</v>
      </c>
    </row>
    <row r="87" spans="1:12">
      <c r="A87" t="s">
        <v>205</v>
      </c>
      <c r="B87">
        <v>8.02</v>
      </c>
      <c r="C87">
        <v>8.31</v>
      </c>
      <c r="D87">
        <v>23.4</v>
      </c>
      <c r="E87">
        <v>9</v>
      </c>
      <c r="F87">
        <v>8.5299999999999994</v>
      </c>
      <c r="G87">
        <v>7.52</v>
      </c>
      <c r="H87">
        <v>7.31</v>
      </c>
      <c r="I87">
        <v>7.26</v>
      </c>
      <c r="J87">
        <v>7.69</v>
      </c>
      <c r="K87">
        <v>6.22</v>
      </c>
      <c r="L87">
        <v>5.81</v>
      </c>
    </row>
    <row r="88" spans="1:12">
      <c r="A88" t="s">
        <v>204</v>
      </c>
      <c r="B88">
        <v>0.67</v>
      </c>
      <c r="C88">
        <v>15</v>
      </c>
      <c r="D88">
        <v>2.2000000000000002</v>
      </c>
      <c r="E88">
        <v>19.37</v>
      </c>
      <c r="F88">
        <v>17.47</v>
      </c>
      <c r="G88">
        <v>16.13</v>
      </c>
      <c r="H88">
        <v>12.95</v>
      </c>
      <c r="I88">
        <v>13.07</v>
      </c>
      <c r="J88">
        <v>13.17</v>
      </c>
      <c r="K88">
        <v>15.29</v>
      </c>
      <c r="L88">
        <v>17.600000000000001</v>
      </c>
    </row>
    <row r="89" spans="1:12">
      <c r="A89" t="s">
        <v>203</v>
      </c>
      <c r="B89">
        <v>30.38</v>
      </c>
      <c r="C89">
        <v>35</v>
      </c>
      <c r="D89">
        <v>36.19</v>
      </c>
      <c r="E89">
        <v>39.57</v>
      </c>
      <c r="F89">
        <v>32.659999999999997</v>
      </c>
      <c r="G89">
        <v>30.69</v>
      </c>
      <c r="H89">
        <v>28.1</v>
      </c>
      <c r="I89">
        <v>27.05</v>
      </c>
      <c r="J89">
        <v>29.12</v>
      </c>
      <c r="K89">
        <v>29.87</v>
      </c>
      <c r="L89">
        <v>32.47</v>
      </c>
    </row>
    <row r="90" spans="1:12">
      <c r="A90" t="s">
        <v>202</v>
      </c>
      <c r="B90">
        <v>39.25</v>
      </c>
      <c r="C90">
        <v>34.9</v>
      </c>
      <c r="D90">
        <v>28.1</v>
      </c>
      <c r="E90">
        <v>28.65</v>
      </c>
      <c r="F90">
        <v>36.31</v>
      </c>
      <c r="G90">
        <v>37</v>
      </c>
      <c r="H90">
        <v>37.86</v>
      </c>
      <c r="I90">
        <v>43.86</v>
      </c>
      <c r="J90">
        <v>43.8</v>
      </c>
      <c r="K90">
        <v>34.96</v>
      </c>
      <c r="L90">
        <v>35.17</v>
      </c>
    </row>
    <row r="91" spans="1:12">
      <c r="A91" t="s">
        <v>201</v>
      </c>
      <c r="B91">
        <v>44.09</v>
      </c>
      <c r="C91">
        <v>45.83</v>
      </c>
      <c r="D91">
        <v>65.53</v>
      </c>
      <c r="E91">
        <v>65.75</v>
      </c>
      <c r="F91">
        <v>37.49</v>
      </c>
      <c r="G91">
        <v>27.69</v>
      </c>
      <c r="H91">
        <v>22.4</v>
      </c>
      <c r="I91">
        <v>21.7</v>
      </c>
      <c r="J91">
        <v>19.45</v>
      </c>
      <c r="K91">
        <v>35.450000000000003</v>
      </c>
      <c r="L91">
        <v>32.4</v>
      </c>
    </row>
    <row r="92" spans="1:12">
      <c r="A92" t="s">
        <v>200</v>
      </c>
      <c r="B92">
        <v>113.72</v>
      </c>
      <c r="C92">
        <v>115.72</v>
      </c>
      <c r="D92">
        <v>129.82</v>
      </c>
      <c r="E92">
        <v>133.97</v>
      </c>
      <c r="F92">
        <v>106.46</v>
      </c>
      <c r="G92">
        <v>95.38</v>
      </c>
      <c r="H92">
        <v>88.36</v>
      </c>
      <c r="I92">
        <v>92.62</v>
      </c>
      <c r="J92">
        <v>92.36</v>
      </c>
      <c r="K92">
        <v>100.28</v>
      </c>
      <c r="L92">
        <v>100.04</v>
      </c>
    </row>
    <row r="93" spans="1:12">
      <c r="A93" t="s">
        <v>199</v>
      </c>
      <c r="B93">
        <v>-13.72</v>
      </c>
      <c r="C93">
        <v>-15.72</v>
      </c>
      <c r="D93">
        <v>-29.82</v>
      </c>
      <c r="E93">
        <v>-33.97</v>
      </c>
      <c r="F93">
        <v>-6.46</v>
      </c>
      <c r="G93">
        <v>4.62</v>
      </c>
      <c r="H93">
        <v>11.64</v>
      </c>
      <c r="I93">
        <v>7.38</v>
      </c>
      <c r="J93">
        <v>7.64</v>
      </c>
      <c r="K93">
        <v>-0.28000000000000003</v>
      </c>
      <c r="L93">
        <v>-0.04</v>
      </c>
    </row>
    <row r="94" spans="1:12">
      <c r="A94" t="s">
        <v>198</v>
      </c>
      <c r="B94">
        <v>100</v>
      </c>
      <c r="C94">
        <v>100</v>
      </c>
      <c r="D94">
        <v>100</v>
      </c>
      <c r="E94">
        <v>100</v>
      </c>
      <c r="F94">
        <v>100</v>
      </c>
      <c r="G94">
        <v>100</v>
      </c>
      <c r="H94">
        <v>100</v>
      </c>
      <c r="I94">
        <v>100</v>
      </c>
      <c r="J94">
        <v>100</v>
      </c>
      <c r="K94">
        <v>100</v>
      </c>
      <c r="L94">
        <v>100</v>
      </c>
    </row>
    <row r="96" spans="1:12">
      <c r="A96" t="s">
        <v>197</v>
      </c>
      <c r="B96" t="s">
        <v>190</v>
      </c>
      <c r="C96" t="s">
        <v>189</v>
      </c>
      <c r="D96" t="s">
        <v>188</v>
      </c>
      <c r="E96" t="s">
        <v>187</v>
      </c>
      <c r="F96" t="s">
        <v>186</v>
      </c>
      <c r="G96" t="s">
        <v>185</v>
      </c>
      <c r="H96" t="s">
        <v>184</v>
      </c>
      <c r="I96" t="s">
        <v>183</v>
      </c>
      <c r="J96" t="s">
        <v>182</v>
      </c>
      <c r="K96" t="s">
        <v>181</v>
      </c>
      <c r="L96" t="s">
        <v>196</v>
      </c>
    </row>
    <row r="97" spans="1:12">
      <c r="A97" t="s">
        <v>168</v>
      </c>
      <c r="B97">
        <v>0.86</v>
      </c>
      <c r="C97">
        <v>0.78</v>
      </c>
      <c r="D97">
        <v>0.78</v>
      </c>
      <c r="E97">
        <v>0.76</v>
      </c>
      <c r="F97">
        <v>1.04</v>
      </c>
      <c r="G97">
        <v>0.9</v>
      </c>
      <c r="H97">
        <v>0.73</v>
      </c>
      <c r="I97">
        <v>0.74</v>
      </c>
      <c r="J97">
        <v>0.61</v>
      </c>
      <c r="K97">
        <v>0.48</v>
      </c>
      <c r="L97">
        <v>0.49</v>
      </c>
    </row>
    <row r="98" spans="1:12">
      <c r="A98" t="s">
        <v>195</v>
      </c>
      <c r="B98">
        <v>0.67</v>
      </c>
      <c r="C98">
        <v>0.6</v>
      </c>
      <c r="D98">
        <v>0.56999999999999995</v>
      </c>
      <c r="E98">
        <v>0.54</v>
      </c>
      <c r="F98">
        <v>0.78</v>
      </c>
      <c r="G98">
        <v>0.68</v>
      </c>
      <c r="H98">
        <v>0.56000000000000005</v>
      </c>
      <c r="I98">
        <v>0.56999999999999995</v>
      </c>
      <c r="J98">
        <v>0.46</v>
      </c>
      <c r="K98">
        <v>0.36</v>
      </c>
      <c r="L98">
        <v>0.37</v>
      </c>
    </row>
    <row r="99" spans="1:12">
      <c r="A99" t="s">
        <v>194</v>
      </c>
      <c r="G99">
        <v>21.66</v>
      </c>
      <c r="H99">
        <v>8.59</v>
      </c>
      <c r="I99">
        <v>13.55</v>
      </c>
      <c r="J99">
        <v>13.09</v>
      </c>
    </row>
    <row r="100" spans="1:12">
      <c r="A100" t="s">
        <v>193</v>
      </c>
      <c r="G100">
        <v>8.01</v>
      </c>
      <c r="H100">
        <v>3.25</v>
      </c>
      <c r="I100">
        <v>5.94</v>
      </c>
      <c r="J100">
        <v>5.73</v>
      </c>
    </row>
    <row r="102" spans="1:12">
      <c r="A102" t="s">
        <v>192</v>
      </c>
    </row>
    <row r="103" spans="1:12">
      <c r="A103" t="s">
        <v>191</v>
      </c>
      <c r="B103" t="s">
        <v>190</v>
      </c>
      <c r="C103" t="s">
        <v>189</v>
      </c>
      <c r="D103" t="s">
        <v>188</v>
      </c>
      <c r="E103" t="s">
        <v>187</v>
      </c>
      <c r="F103" t="s">
        <v>186</v>
      </c>
      <c r="G103" t="s">
        <v>185</v>
      </c>
      <c r="H103" t="s">
        <v>184</v>
      </c>
      <c r="I103" t="s">
        <v>183</v>
      </c>
      <c r="J103" t="s">
        <v>182</v>
      </c>
      <c r="K103" t="s">
        <v>181</v>
      </c>
      <c r="L103" t="s">
        <v>180</v>
      </c>
    </row>
    <row r="104" spans="1:12">
      <c r="A104" t="s">
        <v>179</v>
      </c>
      <c r="B104">
        <v>14.47</v>
      </c>
      <c r="C104">
        <v>12.4</v>
      </c>
      <c r="D104">
        <v>12.48</v>
      </c>
      <c r="E104">
        <v>14.88</v>
      </c>
      <c r="F104">
        <v>18.32</v>
      </c>
      <c r="G104">
        <v>14.25</v>
      </c>
      <c r="H104">
        <v>14.23</v>
      </c>
      <c r="I104">
        <v>13.71</v>
      </c>
      <c r="J104">
        <v>14.47</v>
      </c>
      <c r="K104">
        <v>14.17</v>
      </c>
      <c r="L104">
        <v>15.74</v>
      </c>
    </row>
    <row r="105" spans="1:12">
      <c r="A105" t="s">
        <v>178</v>
      </c>
      <c r="B105">
        <v>36.15</v>
      </c>
      <c r="C105">
        <v>33.770000000000003</v>
      </c>
      <c r="D105">
        <v>18.920000000000002</v>
      </c>
      <c r="E105">
        <v>10.7</v>
      </c>
      <c r="F105">
        <v>14.18</v>
      </c>
      <c r="G105">
        <v>11.64</v>
      </c>
      <c r="H105">
        <v>12.34</v>
      </c>
      <c r="I105">
        <v>12.77</v>
      </c>
      <c r="J105">
        <v>14.55</v>
      </c>
      <c r="K105">
        <v>15.41</v>
      </c>
      <c r="L105">
        <v>17.02</v>
      </c>
    </row>
    <row r="106" spans="1:12">
      <c r="A106" t="s">
        <v>177</v>
      </c>
      <c r="B106">
        <v>67.36</v>
      </c>
      <c r="C106">
        <v>65.13</v>
      </c>
      <c r="D106">
        <v>33.79</v>
      </c>
      <c r="E106">
        <v>20.12</v>
      </c>
      <c r="F106">
        <v>23.26</v>
      </c>
      <c r="G106">
        <v>15.85</v>
      </c>
      <c r="H106">
        <v>19.440000000000001</v>
      </c>
      <c r="I106">
        <v>20.58</v>
      </c>
      <c r="J106">
        <v>19.45</v>
      </c>
      <c r="K106">
        <v>18.510000000000002</v>
      </c>
      <c r="L106">
        <v>21.97</v>
      </c>
    </row>
    <row r="107" spans="1:12">
      <c r="A107" t="s">
        <v>176</v>
      </c>
      <c r="B107">
        <v>-16.739999999999998</v>
      </c>
      <c r="C107">
        <v>-18.96</v>
      </c>
      <c r="D107">
        <v>-2.39</v>
      </c>
      <c r="E107">
        <v>5.46</v>
      </c>
      <c r="F107">
        <v>9.23</v>
      </c>
      <c r="G107">
        <v>10.039999999999999</v>
      </c>
      <c r="H107">
        <v>7.14</v>
      </c>
      <c r="I107">
        <v>5.9</v>
      </c>
      <c r="J107">
        <v>9.56</v>
      </c>
      <c r="K107">
        <v>11.07</v>
      </c>
      <c r="L107">
        <v>10.78</v>
      </c>
    </row>
    <row r="108" spans="1:12">
      <c r="A108" t="s">
        <v>175</v>
      </c>
      <c r="B108">
        <v>25.23</v>
      </c>
      <c r="C108">
        <v>29.44</v>
      </c>
      <c r="D108">
        <v>29.24</v>
      </c>
      <c r="E108">
        <v>24.54</v>
      </c>
      <c r="F108">
        <v>19.93</v>
      </c>
      <c r="G108">
        <v>25.61</v>
      </c>
      <c r="H108">
        <v>25.65</v>
      </c>
      <c r="I108">
        <v>26.62</v>
      </c>
      <c r="J108">
        <v>25.23</v>
      </c>
      <c r="K108">
        <v>25.76</v>
      </c>
      <c r="L108">
        <v>23.19</v>
      </c>
    </row>
    <row r="109" spans="1:12">
      <c r="A109" t="s">
        <v>174</v>
      </c>
      <c r="B109">
        <v>10.1</v>
      </c>
      <c r="C109">
        <v>10.81</v>
      </c>
      <c r="D109">
        <v>19.29</v>
      </c>
      <c r="E109">
        <v>34.11</v>
      </c>
      <c r="F109">
        <v>25.75</v>
      </c>
      <c r="G109">
        <v>31.36</v>
      </c>
      <c r="H109">
        <v>29.57</v>
      </c>
      <c r="I109">
        <v>28.59</v>
      </c>
      <c r="J109">
        <v>25.09</v>
      </c>
      <c r="K109">
        <v>23.68</v>
      </c>
      <c r="L109">
        <v>21.45</v>
      </c>
    </row>
    <row r="110" spans="1:12">
      <c r="A110" t="s">
        <v>173</v>
      </c>
      <c r="B110">
        <v>1.28</v>
      </c>
      <c r="C110">
        <v>1.45</v>
      </c>
      <c r="D110">
        <v>1.63</v>
      </c>
      <c r="E110">
        <v>1.79</v>
      </c>
      <c r="F110">
        <v>1.64</v>
      </c>
      <c r="G110">
        <v>2.0099999999999998</v>
      </c>
      <c r="H110">
        <v>1.62</v>
      </c>
      <c r="I110">
        <v>1.37</v>
      </c>
      <c r="J110">
        <v>1.29</v>
      </c>
      <c r="K110">
        <v>1.1499999999999999</v>
      </c>
      <c r="L110">
        <v>1.1499999999999999</v>
      </c>
    </row>
    <row r="111" spans="1:12">
      <c r="A111" t="s">
        <v>172</v>
      </c>
      <c r="B111">
        <v>0.79</v>
      </c>
      <c r="C111">
        <v>0.88</v>
      </c>
      <c r="D111">
        <v>0.98</v>
      </c>
      <c r="E111">
        <v>1.05</v>
      </c>
      <c r="F111">
        <v>0.81</v>
      </c>
      <c r="G111">
        <v>0.99</v>
      </c>
      <c r="H111">
        <v>0.89</v>
      </c>
      <c r="I111">
        <v>0.81</v>
      </c>
      <c r="J111">
        <v>0.82</v>
      </c>
      <c r="K111">
        <v>0.8</v>
      </c>
      <c r="L111">
        <v>0.79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U57"/>
  <sheetViews>
    <sheetView showGridLines="0" tabSelected="1" workbookViewId="0">
      <selection activeCell="L41" sqref="L41"/>
    </sheetView>
  </sheetViews>
  <sheetFormatPr defaultRowHeight="14.5" outlineLevelRow="1"/>
  <cols>
    <col min="1" max="1" width="2.36328125" customWidth="1"/>
    <col min="3" max="3" width="16.81640625" bestFit="1" customWidth="1"/>
    <col min="5" max="5" width="11.453125" customWidth="1"/>
    <col min="6" max="6" width="9.453125" bestFit="1" customWidth="1"/>
    <col min="12" max="12" width="2.26953125" customWidth="1"/>
    <col min="13" max="13" width="18.453125" customWidth="1"/>
  </cols>
  <sheetData>
    <row r="1" spans="2:11" s="9" customFormat="1" ht="11.25" customHeight="1"/>
    <row r="2" spans="2:11" s="9" customFormat="1" ht="25.5" customHeight="1">
      <c r="D2" s="10" t="s">
        <v>433</v>
      </c>
    </row>
    <row r="3" spans="2:11" s="11" customFormat="1" ht="7.5" customHeight="1" thickBot="1"/>
    <row r="5" spans="2:11">
      <c r="C5" s="69" t="s">
        <v>276</v>
      </c>
      <c r="D5" s="68">
        <v>-2</v>
      </c>
      <c r="E5" s="70" t="str">
        <f>IF(D5="TTM","L",IF(D5=0,"K",IF(D5=-1,"J",IF(D5=-2,"I",IF(D5=-3,"H",IF(D5=-4,"G",IF(D5=-5,"F",IF(D5=-6,"E",IF(D5=-7,"D",IF(D5=-8,"C","B"))))))))))</f>
        <v>I</v>
      </c>
    </row>
    <row r="6" spans="2:11">
      <c r="C6" s="69" t="s">
        <v>289</v>
      </c>
      <c r="D6" s="106">
        <v>1.4999999999999999E-2</v>
      </c>
    </row>
    <row r="7" spans="2:11">
      <c r="C7" s="69" t="s">
        <v>290</v>
      </c>
      <c r="D7" s="106">
        <v>0.12</v>
      </c>
    </row>
    <row r="8" spans="2:11">
      <c r="C8" s="69"/>
      <c r="D8" s="89"/>
    </row>
    <row r="9" spans="2:11">
      <c r="C9" s="70">
        <v>2</v>
      </c>
      <c r="D9" s="70">
        <v>3</v>
      </c>
      <c r="E9" s="70">
        <v>4</v>
      </c>
      <c r="F9" s="70">
        <v>7</v>
      </c>
      <c r="G9" s="70">
        <v>9</v>
      </c>
      <c r="H9" s="70">
        <v>18</v>
      </c>
      <c r="I9" s="70">
        <v>21</v>
      </c>
      <c r="J9" s="70">
        <v>26</v>
      </c>
      <c r="K9" s="70">
        <v>27</v>
      </c>
    </row>
    <row r="10" spans="2:11" ht="34" hidden="1" customHeight="1" outlineLevel="1" thickBot="1">
      <c r="B10" s="103" t="s">
        <v>277</v>
      </c>
      <c r="C10" s="104" t="s">
        <v>169</v>
      </c>
      <c r="D10" s="104" t="s">
        <v>170</v>
      </c>
      <c r="E10" s="104" t="s">
        <v>171</v>
      </c>
      <c r="F10" s="104" t="s">
        <v>432</v>
      </c>
      <c r="G10" s="104" t="s">
        <v>167</v>
      </c>
      <c r="H10" s="104"/>
      <c r="I10" s="104" t="s">
        <v>166</v>
      </c>
      <c r="J10" s="104" t="s">
        <v>287</v>
      </c>
      <c r="K10" s="105" t="s">
        <v>294</v>
      </c>
    </row>
    <row r="11" spans="2:11" hidden="1" outlineLevel="1">
      <c r="B11" s="71">
        <v>1</v>
      </c>
      <c r="C11" s="71"/>
      <c r="D11" s="71"/>
      <c r="E11" s="71" t="str">
        <f ca="1">VLOOKUP($B11,Analysis!$B$10:$AB$17,E$9,FALSE)</f>
        <v>OEM</v>
      </c>
      <c r="F11" s="74">
        <f ca="1">VLOOKUP($B11,Analysis!$B$10:$AB$17,F$9,FALSE)</f>
        <v>155099.18181818182</v>
      </c>
      <c r="G11" s="73">
        <f ca="1">VLOOKUP($B11,Analysis!$B$10:$AB$17,G$9,FALSE)</f>
        <v>3.4633557061141525E-2</v>
      </c>
      <c r="H11" s="73"/>
      <c r="I11" s="73">
        <f ca="1">VLOOKUP($B11,Analysis!$B$10:$AB$17,I$9,FALSE)</f>
        <v>0.20445018545265164</v>
      </c>
      <c r="J11" s="73">
        <f ca="1">VLOOKUP($B11,Analysis!$B$10:$AB$17,J$9,FALSE)</f>
        <v>3.5257313682484026E-2</v>
      </c>
      <c r="K11" s="73">
        <f ca="1">VLOOKUP($B11,Analysis!$B$10:$AB$17,K$9,FALSE)</f>
        <v>0.16919287177016762</v>
      </c>
    </row>
    <row r="12" spans="2:11" hidden="1" outlineLevel="1">
      <c r="B12" s="84">
        <v>2</v>
      </c>
      <c r="C12" s="84"/>
      <c r="D12" s="84"/>
      <c r="E12" s="71" t="str">
        <f ca="1">VLOOKUP($B12,Analysis!$B$10:$AB$17,E$9,FALSE)</f>
        <v>Airlines EU</v>
      </c>
      <c r="F12" s="74">
        <f ca="1">VLOOKUP($B12,Analysis!$B$10:$AB$17,F$9,FALSE)</f>
        <v>83107.484926363628</v>
      </c>
      <c r="G12" s="73">
        <f ca="1">VLOOKUP($B12,Analysis!$B$10:$AB$17,G$9,FALSE)</f>
        <v>8.9556620072450729E-2</v>
      </c>
      <c r="H12" s="73"/>
      <c r="I12" s="73">
        <f ca="1">VLOOKUP($B12,Analysis!$B$10:$AB$17,I$9,FALSE)</f>
        <v>0.1903907980115549</v>
      </c>
      <c r="J12" s="73">
        <f ca="1">VLOOKUP($B12,Analysis!$B$10:$AB$17,J$9,FALSE)</f>
        <v>7.8774556327406736E-2</v>
      </c>
      <c r="K12" s="73">
        <f ca="1">VLOOKUP($B12,Analysis!$B$10:$AB$17,K$9,FALSE)</f>
        <v>0.11161624168414816</v>
      </c>
    </row>
    <row r="13" spans="2:11" hidden="1" outlineLevel="1">
      <c r="B13" s="84">
        <v>3</v>
      </c>
      <c r="C13" s="84"/>
      <c r="D13" s="84"/>
      <c r="E13" s="71" t="str">
        <f ca="1">VLOOKUP($B13,Analysis!$B$10:$AB$17,E$9,FALSE)</f>
        <v>Airlines US</v>
      </c>
      <c r="F13" s="74">
        <f ca="1">VLOOKUP($B13,Analysis!$B$10:$AB$17,F$9,FALSE)</f>
        <v>152484</v>
      </c>
      <c r="G13" s="73">
        <f ca="1">VLOOKUP($B13,Analysis!$B$10:$AB$17,G$9,FALSE)</f>
        <v>0.16241704047637784</v>
      </c>
      <c r="H13" s="73"/>
      <c r="I13" s="73">
        <f ca="1">VLOOKUP($B13,Analysis!$B$10:$AB$17,I$9,FALSE)</f>
        <v>0.16997421158924056</v>
      </c>
      <c r="J13" s="73">
        <f ca="1">VLOOKUP($B13,Analysis!$B$10:$AB$17,J$9,FALSE)</f>
        <v>6.5756313073484854E-2</v>
      </c>
      <c r="K13" s="73">
        <f ca="1">VLOOKUP($B13,Analysis!$B$10:$AB$17,K$9,FALSE)</f>
        <v>0.10421789851575571</v>
      </c>
    </row>
    <row r="14" spans="2:11" hidden="1" outlineLevel="1">
      <c r="B14" s="84">
        <v>4</v>
      </c>
      <c r="C14" s="84"/>
      <c r="D14" s="84"/>
      <c r="E14" s="71" t="str">
        <f ca="1">VLOOKUP($B14,Analysis!$B$10:$AB$17,E$9,FALSE)</f>
        <v>CRS</v>
      </c>
      <c r="F14" s="74">
        <f ca="1">VLOOKUP($B14,Analysis!$B$10:$AB$17,F$9,FALSE)</f>
        <v>7438.454545454546</v>
      </c>
      <c r="G14" s="73">
        <f ca="1">VLOOKUP($B14,Analysis!$B$10:$AB$17,G$9,FALSE)</f>
        <v>0.20996541314789238</v>
      </c>
      <c r="H14" s="73"/>
      <c r="I14" s="73">
        <f ca="1">VLOOKUP($B14,Analysis!$B$10:$AB$17,I$9,FALSE)</f>
        <v>0.1355545267440243</v>
      </c>
      <c r="J14" s="73">
        <f ca="1">VLOOKUP($B14,Analysis!$B$10:$AB$17,J$9,FALSE)</f>
        <v>5.5778630631612855E-2</v>
      </c>
      <c r="K14" s="73">
        <f ca="1">VLOOKUP($B14,Analysis!$B$10:$AB$17,K$9,FALSE)</f>
        <v>7.977589611241144E-2</v>
      </c>
    </row>
    <row r="15" spans="2:11" hidden="1" outlineLevel="1">
      <c r="B15" s="84">
        <v>5</v>
      </c>
      <c r="C15" s="84"/>
      <c r="D15" s="84"/>
      <c r="E15" s="71" t="str">
        <f ca="1">VLOOKUP($B15,Analysis!$B$10:$AB$17,E$9,FALSE)</f>
        <v>OTA</v>
      </c>
      <c r="F15" s="74">
        <f ca="1">VLOOKUP($B15,Analysis!$B$10:$AB$17,F$9,FALSE)</f>
        <v>20997</v>
      </c>
      <c r="G15" s="73">
        <f ca="1">VLOOKUP($B15,Analysis!$B$10:$AB$17,G$9,FALSE)</f>
        <v>0.21741201123970091</v>
      </c>
      <c r="H15" s="73"/>
      <c r="I15" s="73">
        <f ca="1">VLOOKUP($B15,Analysis!$B$10:$AB$17,I$9,FALSE)</f>
        <v>0.14366334279868562</v>
      </c>
      <c r="J15" s="73">
        <f ca="1">VLOOKUP($B15,Analysis!$B$10:$AB$17,J$9,FALSE)</f>
        <v>8.2526441299609524E-2</v>
      </c>
      <c r="K15" s="73">
        <f ca="1">VLOOKUP($B15,Analysis!$B$10:$AB$17,K$9,FALSE)</f>
        <v>6.1136901499076093E-2</v>
      </c>
    </row>
    <row r="16" spans="2:11" hidden="1" outlineLevel="1">
      <c r="B16" s="84">
        <v>6</v>
      </c>
      <c r="C16" s="84"/>
      <c r="D16" s="84"/>
      <c r="E16" s="71" t="str">
        <f ca="1">VLOOKUP($B16,Analysis!$B$10:$AB$17,E$9,FALSE)</f>
        <v>Parts</v>
      </c>
      <c r="F16" s="74">
        <f ca="1">VLOOKUP($B16,Analysis!$B$10:$AB$17,F$9,FALSE)</f>
        <v>231644.99655000001</v>
      </c>
      <c r="G16" s="73">
        <f ca="1">VLOOKUP($B16,Analysis!$B$10:$AB$17,G$9,FALSE)</f>
        <v>0.12486067690116054</v>
      </c>
      <c r="H16" s="73"/>
      <c r="I16" s="73">
        <f ca="1">VLOOKUP($B16,Analysis!$B$10:$AB$17,I$9,FALSE)</f>
        <v>7.3015307872092844E-2</v>
      </c>
      <c r="J16" s="73">
        <f ca="1">VLOOKUP($B16,Analysis!$B$10:$AB$17,J$9,FALSE)</f>
        <v>6.5345481230197733E-2</v>
      </c>
      <c r="K16" s="73">
        <f ca="1">VLOOKUP($B16,Analysis!$B$10:$AB$17,K$9,FALSE)</f>
        <v>7.6698266418951111E-3</v>
      </c>
    </row>
    <row r="17" spans="2:21" hidden="1" outlineLevel="1">
      <c r="B17" s="84">
        <v>7</v>
      </c>
      <c r="C17" s="84"/>
      <c r="D17" s="84"/>
      <c r="E17" s="71" t="str">
        <f ca="1">VLOOKUP($B17,Analysis!$B$10:$AB$17,E$9,FALSE)</f>
        <v>Leasing</v>
      </c>
      <c r="F17" s="74">
        <f ca="1">VLOOKUP($B17,Analysis!$B$10:$AB$17,F$9,FALSE)</f>
        <v>6287</v>
      </c>
      <c r="G17" s="73">
        <f ca="1">VLOOKUP($B17,Analysis!$B$10:$AB$17,G$9,FALSE)</f>
        <v>0.48146969937967232</v>
      </c>
      <c r="H17" s="73"/>
      <c r="I17" s="73">
        <f ca="1">VLOOKUP($B17,Analysis!$B$10:$AB$17,I$9,FALSE)</f>
        <v>4.9500628076349827E-2</v>
      </c>
      <c r="J17" s="73">
        <f ca="1">VLOOKUP($B17,Analysis!$B$10:$AB$17,J$9,FALSE)</f>
        <v>5.5875940372088186E-2</v>
      </c>
      <c r="K17" s="73">
        <f ca="1">VLOOKUP($B17,Analysis!$B$10:$AB$17,K$9,FALSE)</f>
        <v>-6.3753122957383584E-3</v>
      </c>
    </row>
    <row r="18" spans="2:21" hidden="1" outlineLevel="1">
      <c r="B18" s="84">
        <v>8</v>
      </c>
      <c r="C18" s="84"/>
      <c r="D18" s="84"/>
      <c r="E18" s="71" t="e">
        <f ca="1">VLOOKUP($B18,Analysis!$B$10:$AB$17,E$9,FALSE)</f>
        <v>#N/A</v>
      </c>
      <c r="F18" s="74" t="e">
        <f ca="1">VLOOKUP($B18,Analysis!$B$10:$AB$17,F$9,FALSE)</f>
        <v>#N/A</v>
      </c>
      <c r="G18" s="73" t="e">
        <f ca="1">VLOOKUP($B18,Analysis!$B$10:$AB$17,G$9,FALSE)</f>
        <v>#N/A</v>
      </c>
      <c r="H18" s="73"/>
      <c r="I18" s="73" t="e">
        <f ca="1">VLOOKUP($B18,Analysis!$B$10:$AB$17,I$9,FALSE)</f>
        <v>#N/A</v>
      </c>
      <c r="J18" s="73" t="e">
        <f ca="1">VLOOKUP($B18,Analysis!$B$10:$AB$17,J$9,FALSE)</f>
        <v>#N/A</v>
      </c>
      <c r="K18" s="73" t="e">
        <f ca="1">VLOOKUP($B18,Analysis!$B$10:$AB$17,K$9,FALSE)</f>
        <v>#N/A</v>
      </c>
    </row>
    <row r="19" spans="2:21" hidden="1" outlineLevel="1">
      <c r="B19" s="84">
        <v>9</v>
      </c>
      <c r="C19" s="84"/>
      <c r="D19" s="84"/>
      <c r="E19" s="71" t="e">
        <f ca="1">VLOOKUP($B19,Analysis!$B$10:$AB$17,E$9,FALSE)</f>
        <v>#N/A</v>
      </c>
      <c r="F19" s="74" t="e">
        <f ca="1">VLOOKUP($B19,Analysis!$B$10:$AB$17,F$9,FALSE)</f>
        <v>#N/A</v>
      </c>
      <c r="G19" s="73" t="e">
        <f ca="1">VLOOKUP($B19,Analysis!$B$10:$AB$17,G$9,FALSE)</f>
        <v>#N/A</v>
      </c>
      <c r="H19" s="73"/>
      <c r="I19" s="73" t="e">
        <f ca="1">VLOOKUP($B19,Analysis!$B$10:$AB$17,I$9,FALSE)</f>
        <v>#N/A</v>
      </c>
      <c r="J19" s="73" t="e">
        <f ca="1">VLOOKUP($B19,Analysis!$B$10:$AB$17,J$9,FALSE)</f>
        <v>#N/A</v>
      </c>
      <c r="K19" s="73" t="e">
        <f ca="1">VLOOKUP($B19,Analysis!$B$10:$AB$17,K$9,FALSE)</f>
        <v>#N/A</v>
      </c>
    </row>
    <row r="20" spans="2:21" hidden="1" outlineLevel="1">
      <c r="B20" s="84">
        <v>10</v>
      </c>
      <c r="C20" s="84"/>
      <c r="D20" s="84"/>
      <c r="E20" s="71" t="e">
        <f ca="1">VLOOKUP($B20,Analysis!$B$10:$AB$17,E$9,FALSE)</f>
        <v>#N/A</v>
      </c>
      <c r="F20" s="74" t="e">
        <f ca="1">VLOOKUP($B20,Analysis!$B$10:$AB$17,F$9,FALSE)</f>
        <v>#N/A</v>
      </c>
      <c r="G20" s="73" t="e">
        <f ca="1">VLOOKUP($B20,Analysis!$B$10:$AB$17,G$9,FALSE)</f>
        <v>#N/A</v>
      </c>
      <c r="H20" s="73"/>
      <c r="I20" s="73" t="e">
        <f ca="1">VLOOKUP($B20,Analysis!$B$10:$AB$17,I$9,FALSE)</f>
        <v>#N/A</v>
      </c>
      <c r="J20" s="73" t="e">
        <f ca="1">VLOOKUP($B20,Analysis!$B$10:$AB$17,J$9,FALSE)</f>
        <v>#N/A</v>
      </c>
      <c r="K20" s="73" t="e">
        <f ca="1">VLOOKUP($B20,Analysis!$B$10:$AB$17,K$9,FALSE)</f>
        <v>#N/A</v>
      </c>
    </row>
    <row r="21" spans="2:21" ht="15" collapsed="1" thickBot="1"/>
    <row r="22" spans="2:21" ht="29.5" thickBot="1">
      <c r="B22" s="103" t="s">
        <v>277</v>
      </c>
      <c r="C22" s="104" t="s">
        <v>169</v>
      </c>
      <c r="D22" s="104" t="s">
        <v>170</v>
      </c>
      <c r="E22" s="104" t="s">
        <v>171</v>
      </c>
      <c r="F22" s="104" t="s">
        <v>432</v>
      </c>
      <c r="G22" s="104" t="s">
        <v>167</v>
      </c>
      <c r="H22" s="104" t="s">
        <v>445</v>
      </c>
      <c r="I22" s="104" t="s">
        <v>166</v>
      </c>
      <c r="J22" s="104" t="s">
        <v>287</v>
      </c>
      <c r="K22" s="105" t="s">
        <v>294</v>
      </c>
      <c r="M22" s="107"/>
      <c r="N22" s="108"/>
      <c r="O22" s="109" t="s">
        <v>308</v>
      </c>
      <c r="P22" s="108" t="s">
        <v>336</v>
      </c>
      <c r="Q22" s="108" t="s">
        <v>436</v>
      </c>
      <c r="R22" s="108" t="s">
        <v>407</v>
      </c>
      <c r="S22" s="108" t="s">
        <v>304</v>
      </c>
      <c r="T22" s="110" t="s">
        <v>305</v>
      </c>
      <c r="U22" s="110" t="s">
        <v>275</v>
      </c>
    </row>
    <row r="23" spans="2:21">
      <c r="B23" s="71">
        <v>1</v>
      </c>
      <c r="C23" s="71" t="str">
        <f ca="1">VLOOKUP($B23,Analysis!$B$22:$AB$53,C$9,FALSE)</f>
        <v>Boeing</v>
      </c>
      <c r="D23" s="71" t="str">
        <f ca="1">VLOOKUP($B23,Analysis!$B$22:$AB$53,D$9,FALSE)</f>
        <v>BA</v>
      </c>
      <c r="E23" s="71" t="str">
        <f ca="1">VLOOKUP($B23,Analysis!$B$22:$AB$53,E$9,FALSE)</f>
        <v>OEM</v>
      </c>
      <c r="F23" s="74">
        <f ca="1">VLOOKUP($B23,Analysis!$B$22:$AB$53,F$9,FALSE)</f>
        <v>94571</v>
      </c>
      <c r="G23" s="73">
        <f ca="1">VLOOKUP($B23,Analysis!$B$22:$AB$53,G$9,FALSE)</f>
        <v>5.855917776062429E-2</v>
      </c>
      <c r="H23" s="82">
        <f ca="1">VLOOKUP($B23,Analysis!$B$22:$AB$53,H$9,FALSE)</f>
        <v>10896.21468926554</v>
      </c>
      <c r="I23" s="73">
        <f ca="1">VLOOKUP($B23,Analysis!$B$22:$AB$53,I$9,FALSE)</f>
        <v>0.44680248497638203</v>
      </c>
      <c r="J23" s="73">
        <f ca="1">VLOOKUP($B23,Analysis!$B$22:$AB$53,J$9,FALSE)</f>
        <v>2.3032713790186125E-2</v>
      </c>
      <c r="K23" s="73">
        <f ca="1">VLOOKUP($B23,Analysis!$B$22:$AB$53,K$9,FALSE)</f>
        <v>0.42376977118619591</v>
      </c>
      <c r="M23" s="71" t="str">
        <f ca="1">C23</f>
        <v>Boeing</v>
      </c>
      <c r="N23" s="74">
        <f ca="1">H23</f>
        <v>10896.21468926554</v>
      </c>
      <c r="O23" s="73">
        <f ca="1">IF($E23=O$22,$K23,"")</f>
        <v>0.42376977118619591</v>
      </c>
      <c r="P23" s="73" t="str">
        <f t="shared" ref="P23:U38" ca="1" si="0">IF($E23=P$22,$K23,"")</f>
        <v/>
      </c>
      <c r="Q23" s="73" t="str">
        <f t="shared" ca="1" si="0"/>
        <v/>
      </c>
      <c r="R23" s="73" t="str">
        <f t="shared" ca="1" si="0"/>
        <v/>
      </c>
      <c r="S23" s="73" t="str">
        <f t="shared" ca="1" si="0"/>
        <v/>
      </c>
      <c r="T23" s="73" t="str">
        <f t="shared" ca="1" si="0"/>
        <v/>
      </c>
      <c r="U23" s="73" t="str">
        <f t="shared" ca="1" si="0"/>
        <v/>
      </c>
    </row>
    <row r="24" spans="2:21">
      <c r="B24" s="84">
        <v>2</v>
      </c>
      <c r="C24" s="71" t="str">
        <f ca="1">VLOOKUP($B24,Analysis!$B$22:$AB$53,C$9,FALSE)</f>
        <v>IAG</v>
      </c>
      <c r="D24" s="71" t="str">
        <f ca="1">VLOOKUP($B24,Analysis!$B$22:$AB$53,D$9,FALSE)</f>
        <v>BABWF</v>
      </c>
      <c r="E24" s="71" t="str">
        <f ca="1">VLOOKUP($B24,Analysis!$B$22:$AB$53,E$9,FALSE)</f>
        <v>Airlines EU</v>
      </c>
      <c r="F24" s="74">
        <f ca="1">VLOOKUP($B24,Analysis!$B$22:$AB$53,F$9,FALSE)</f>
        <v>20515.454545454544</v>
      </c>
      <c r="G24" s="73">
        <f ca="1">VLOOKUP($B24,Analysis!$B$22:$AB$53,G$9,FALSE)</f>
        <v>0.11512385341427747</v>
      </c>
      <c r="H24" s="82">
        <f ca="1">VLOOKUP($B24,Analysis!$B$22:$AB$53,H$9,FALSE)</f>
        <v>6784.3897972531049</v>
      </c>
      <c r="I24" s="73">
        <f ca="1">VLOOKUP($B24,Analysis!$B$22:$AB$53,I$9,FALSE)</f>
        <v>0.28769080253095153</v>
      </c>
      <c r="J24" s="73">
        <f ca="1">VLOOKUP($B24,Analysis!$B$22:$AB$53,J$9,FALSE)</f>
        <v>9.211187699180938E-2</v>
      </c>
      <c r="K24" s="73">
        <f ca="1">VLOOKUP($B24,Analysis!$B$22:$AB$53,K$9,FALSE)</f>
        <v>0.19557892553914213</v>
      </c>
      <c r="M24" s="84" t="str">
        <f ca="1">C24</f>
        <v>IAG</v>
      </c>
      <c r="N24" s="94">
        <f t="shared" ref="N24:N53" ca="1" si="1">H24</f>
        <v>6784.3897972531049</v>
      </c>
      <c r="O24" s="85" t="str">
        <f t="shared" ref="O24:U53" ca="1" si="2">IF($E24=O$22,$K24,"")</f>
        <v/>
      </c>
      <c r="P24" s="85" t="str">
        <f t="shared" ca="1" si="0"/>
        <v/>
      </c>
      <c r="Q24" s="85" t="str">
        <f t="shared" ca="1" si="0"/>
        <v/>
      </c>
      <c r="R24" s="85">
        <f t="shared" ca="1" si="0"/>
        <v>0.19557892553914213</v>
      </c>
      <c r="S24" s="85" t="str">
        <f t="shared" ca="1" si="0"/>
        <v/>
      </c>
      <c r="T24" s="85" t="str">
        <f t="shared" ca="1" si="0"/>
        <v/>
      </c>
      <c r="U24" s="85" t="str">
        <f t="shared" ca="1" si="0"/>
        <v/>
      </c>
    </row>
    <row r="25" spans="2:21">
      <c r="B25" s="84">
        <v>3</v>
      </c>
      <c r="C25" s="71" t="str">
        <f ca="1">VLOOKUP($B25,Analysis!$B$22:$AB$53,C$9,FALSE)</f>
        <v>WizzAir</v>
      </c>
      <c r="D25" s="71" t="str">
        <f ca="1">VLOOKUP($B25,Analysis!$B$22:$AB$53,D$9,FALSE)</f>
        <v>WIZZ</v>
      </c>
      <c r="E25" s="71" t="str">
        <f ca="1">VLOOKUP($B25,Analysis!$B$22:$AB$53,E$9,FALSE)</f>
        <v>Airlines EU</v>
      </c>
      <c r="F25" s="74">
        <f ca="1">VLOOKUP($B25,Analysis!$B$22:$AB$53,F$9,FALSE)</f>
        <v>1428.1818181818182</v>
      </c>
      <c r="G25" s="73">
        <f ca="1">VLOOKUP($B25,Analysis!$B$22:$AB$53,G$9,FALSE)</f>
        <v>0.15658816040738383</v>
      </c>
      <c r="H25" s="82">
        <f ca="1">VLOOKUP($B25,Analysis!$B$22:$AB$53,H$9,FALSE)</f>
        <v>794.76923076923072</v>
      </c>
      <c r="I25" s="73">
        <f ca="1">VLOOKUP($B25,Analysis!$B$22:$AB$53,I$9,FALSE)</f>
        <v>0.27060822510822513</v>
      </c>
      <c r="J25" s="73">
        <f ca="1">VLOOKUP($B25,Analysis!$B$22:$AB$53,J$9,FALSE)</f>
        <v>0.11712828121212121</v>
      </c>
      <c r="K25" s="73">
        <f ca="1">VLOOKUP($B25,Analysis!$B$22:$AB$53,K$9,FALSE)</f>
        <v>0.15347994389610392</v>
      </c>
      <c r="M25" s="84" t="str">
        <f t="shared" ref="M25:M53" ca="1" si="3">C25</f>
        <v>WizzAir</v>
      </c>
      <c r="N25" s="94">
        <f t="shared" ca="1" si="1"/>
        <v>794.76923076923072</v>
      </c>
      <c r="O25" s="85" t="str">
        <f t="shared" ca="1" si="2"/>
        <v/>
      </c>
      <c r="P25" s="85" t="str">
        <f t="shared" ca="1" si="0"/>
        <v/>
      </c>
      <c r="Q25" s="85" t="str">
        <f t="shared" ca="1" si="0"/>
        <v/>
      </c>
      <c r="R25" s="85">
        <f t="shared" ca="1" si="0"/>
        <v>0.15347994389610392</v>
      </c>
      <c r="S25" s="85" t="str">
        <f t="shared" ca="1" si="0"/>
        <v/>
      </c>
      <c r="T25" s="85" t="str">
        <f t="shared" ca="1" si="0"/>
        <v/>
      </c>
      <c r="U25" s="85" t="str">
        <f t="shared" ca="1" si="0"/>
        <v/>
      </c>
    </row>
    <row r="26" spans="2:21">
      <c r="B26" s="84">
        <v>4</v>
      </c>
      <c r="C26" s="71" t="str">
        <f ca="1">VLOOKUP($B26,Analysis!$B$22:$AB$53,C$9,FALSE)</f>
        <v>Delta</v>
      </c>
      <c r="D26" s="71" t="str">
        <f ca="1">VLOOKUP($B26,Analysis!$B$22:$AB$53,D$9,FALSE)</f>
        <v>DAL</v>
      </c>
      <c r="E26" s="71" t="str">
        <f ca="1">VLOOKUP($B26,Analysis!$B$22:$AB$53,E$9,FALSE)</f>
        <v>Airlines US</v>
      </c>
      <c r="F26" s="74">
        <f ca="1">VLOOKUP($B26,Analysis!$B$22:$AB$53,F$9,FALSE)</f>
        <v>39639</v>
      </c>
      <c r="G26" s="73">
        <f ca="1">VLOOKUP($B26,Analysis!$B$22:$AB$53,G$9,FALSE)</f>
        <v>0.17538283004112112</v>
      </c>
      <c r="H26" s="82">
        <f ca="1">VLOOKUP($B26,Analysis!$B$22:$AB$53,H$9,FALSE)</f>
        <v>19975.947494033411</v>
      </c>
      <c r="I26" s="73">
        <f ca="1">VLOOKUP($B26,Analysis!$B$22:$AB$53,I$9,FALSE)</f>
        <v>0.22934421515517114</v>
      </c>
      <c r="J26" s="73">
        <f ca="1">VLOOKUP($B26,Analysis!$B$22:$AB$53,J$9,FALSE)</f>
        <v>7.9329021159874599E-2</v>
      </c>
      <c r="K26" s="73">
        <f ca="1">VLOOKUP($B26,Analysis!$B$22:$AB$53,K$9,FALSE)</f>
        <v>0.15001519399529656</v>
      </c>
      <c r="M26" s="84" t="str">
        <f t="shared" ca="1" si="3"/>
        <v>Delta</v>
      </c>
      <c r="N26" s="94">
        <f t="shared" ca="1" si="1"/>
        <v>19975.947494033411</v>
      </c>
      <c r="O26" s="85" t="str">
        <f t="shared" ca="1" si="2"/>
        <v/>
      </c>
      <c r="P26" s="85" t="str">
        <f t="shared" ca="1" si="0"/>
        <v/>
      </c>
      <c r="Q26" s="85">
        <f t="shared" ca="1" si="0"/>
        <v>0.15001519399529656</v>
      </c>
      <c r="R26" s="85" t="str">
        <f t="shared" ca="1" si="0"/>
        <v/>
      </c>
      <c r="S26" s="85" t="str">
        <f t="shared" ca="1" si="0"/>
        <v/>
      </c>
      <c r="T26" s="85" t="str">
        <f t="shared" ca="1" si="0"/>
        <v/>
      </c>
      <c r="U26" s="85" t="str">
        <f t="shared" ca="1" si="0"/>
        <v/>
      </c>
    </row>
    <row r="27" spans="2:21">
      <c r="B27" s="84">
        <v>5</v>
      </c>
      <c r="C27" s="71" t="str">
        <f ca="1">VLOOKUP($B27,Analysis!$B$22:$AB$53,C$9,FALSE)</f>
        <v>Southwest</v>
      </c>
      <c r="D27" s="71" t="str">
        <f ca="1">VLOOKUP($B27,Analysis!$B$22:$AB$53,D$9,FALSE)</f>
        <v>LUV</v>
      </c>
      <c r="E27" s="71" t="str">
        <f ca="1">VLOOKUP($B27,Analysis!$B$22:$AB$53,E$9,FALSE)</f>
        <v>Airlines US</v>
      </c>
      <c r="F27" s="74">
        <f ca="1">VLOOKUP($B27,Analysis!$B$22:$AB$53,F$9,FALSE)</f>
        <v>20425</v>
      </c>
      <c r="G27" s="73">
        <f ca="1">VLOOKUP($B27,Analysis!$B$22:$AB$53,G$9,FALSE)</f>
        <v>0.18408812729498164</v>
      </c>
      <c r="H27" s="82">
        <f ca="1">VLOOKUP($B27,Analysis!$B$22:$AB$53,H$9,FALSE)</f>
        <v>11329.300198807157</v>
      </c>
      <c r="I27" s="73">
        <f ca="1">VLOOKUP($B27,Analysis!$B$22:$AB$53,I$9,FALSE)</f>
        <v>0.20994906642604777</v>
      </c>
      <c r="J27" s="73">
        <f ca="1">VLOOKUP($B27,Analysis!$B$22:$AB$53,J$9,FALSE)</f>
        <v>8.8725459106123242E-2</v>
      </c>
      <c r="K27" s="73">
        <f ca="1">VLOOKUP($B27,Analysis!$B$22:$AB$53,K$9,FALSE)</f>
        <v>0.12122360731992453</v>
      </c>
      <c r="M27" s="84" t="str">
        <f t="shared" ca="1" si="3"/>
        <v>Southwest</v>
      </c>
      <c r="N27" s="94">
        <f t="shared" ca="1" si="1"/>
        <v>11329.300198807157</v>
      </c>
      <c r="O27" s="85" t="str">
        <f t="shared" ca="1" si="2"/>
        <v/>
      </c>
      <c r="P27" s="85" t="str">
        <f t="shared" ca="1" si="0"/>
        <v/>
      </c>
      <c r="Q27" s="85">
        <f t="shared" ca="1" si="0"/>
        <v>0.12122360731992453</v>
      </c>
      <c r="R27" s="85" t="str">
        <f t="shared" ca="1" si="0"/>
        <v/>
      </c>
      <c r="S27" s="85" t="str">
        <f t="shared" ca="1" si="0"/>
        <v/>
      </c>
      <c r="T27" s="85" t="str">
        <f t="shared" ca="1" si="0"/>
        <v/>
      </c>
      <c r="U27" s="85" t="str">
        <f t="shared" ca="1" si="0"/>
        <v/>
      </c>
    </row>
    <row r="28" spans="2:21">
      <c r="B28" s="84">
        <v>6</v>
      </c>
      <c r="C28" s="71" t="str">
        <f ca="1">VLOOKUP($B28,Analysis!$B$22:$AB$53,C$9,FALSE)</f>
        <v>General Dynamics</v>
      </c>
      <c r="D28" s="71" t="str">
        <f ca="1">VLOOKUP($B28,Analysis!$B$22:$AB$53,D$9,FALSE)</f>
        <v>GD</v>
      </c>
      <c r="E28" s="71" t="str">
        <f ca="1">VLOOKUP($B28,Analysis!$B$22:$AB$53,E$9,FALSE)</f>
        <v>Parts</v>
      </c>
      <c r="F28" s="74">
        <f ca="1">VLOOKUP($B28,Analysis!$B$22:$AB$53,F$9,FALSE)</f>
        <v>31353</v>
      </c>
      <c r="G28" s="73">
        <f ca="1">VLOOKUP($B28,Analysis!$B$22:$AB$53,G$9,FALSE)</f>
        <v>0.13743501419321916</v>
      </c>
      <c r="H28" s="82">
        <f ca="1">VLOOKUP($B28,Analysis!$B$22:$AB$53,H$9,FALSE)</f>
        <v>14667.95828759605</v>
      </c>
      <c r="I28" s="73">
        <f ca="1">VLOOKUP($B28,Analysis!$B$22:$AB$53,I$9,FALSE)</f>
        <v>0.21260104772980523</v>
      </c>
      <c r="J28" s="73">
        <f ca="1">VLOOKUP($B28,Analysis!$B$22:$AB$53,J$9,FALSE)</f>
        <v>9.1825371671826625E-2</v>
      </c>
      <c r="K28" s="73">
        <f ca="1">VLOOKUP($B28,Analysis!$B$22:$AB$53,K$9,FALSE)</f>
        <v>0.12077567605797861</v>
      </c>
      <c r="M28" s="84" t="str">
        <f t="shared" ca="1" si="3"/>
        <v>General Dynamics</v>
      </c>
      <c r="N28" s="94">
        <f t="shared" ca="1" si="1"/>
        <v>14667.95828759605</v>
      </c>
      <c r="O28" s="85" t="str">
        <f t="shared" ca="1" si="2"/>
        <v/>
      </c>
      <c r="P28" s="85">
        <f t="shared" ca="1" si="0"/>
        <v>0.12077567605797861</v>
      </c>
      <c r="Q28" s="85" t="str">
        <f t="shared" ca="1" si="0"/>
        <v/>
      </c>
      <c r="R28" s="85" t="str">
        <f t="shared" ca="1" si="0"/>
        <v/>
      </c>
      <c r="S28" s="85" t="str">
        <f t="shared" ca="1" si="0"/>
        <v/>
      </c>
      <c r="T28" s="85" t="str">
        <f t="shared" ca="1" si="0"/>
        <v/>
      </c>
      <c r="U28" s="85" t="str">
        <f t="shared" ca="1" si="0"/>
        <v/>
      </c>
    </row>
    <row r="29" spans="2:21">
      <c r="B29" s="84">
        <v>7</v>
      </c>
      <c r="C29" s="71" t="str">
        <f ca="1">VLOOKUP($B29,Analysis!$B$22:$AB$53,C$9,FALSE)</f>
        <v>Alaska Air</v>
      </c>
      <c r="D29" s="71" t="str">
        <f ca="1">VLOOKUP($B29,Analysis!$B$22:$AB$53,D$9,FALSE)</f>
        <v>ALK</v>
      </c>
      <c r="E29" s="71" t="str">
        <f ca="1">VLOOKUP($B29,Analysis!$B$22:$AB$53,E$9,FALSE)</f>
        <v>Airlines US</v>
      </c>
      <c r="F29" s="74">
        <f ca="1">VLOOKUP($B29,Analysis!$B$22:$AB$53,F$9,FALSE)</f>
        <v>5931</v>
      </c>
      <c r="G29" s="73">
        <f ca="1">VLOOKUP($B29,Analysis!$B$22:$AB$53,G$9,FALSE)</f>
        <v>0.2471758556735795</v>
      </c>
      <c r="H29" s="82">
        <f ca="1">VLOOKUP($B29,Analysis!$B$22:$AB$53,H$9,FALSE)</f>
        <v>4879.8763931104368</v>
      </c>
      <c r="I29" s="73">
        <f ca="1">VLOOKUP($B29,Analysis!$B$22:$AB$53,I$9,FALSE)</f>
        <v>0.18181263797021777</v>
      </c>
      <c r="J29" s="73">
        <f ca="1">VLOOKUP($B29,Analysis!$B$22:$AB$53,J$9,FALSE)</f>
        <v>6.4838260943045456E-2</v>
      </c>
      <c r="K29" s="73">
        <f ca="1">VLOOKUP($B29,Analysis!$B$22:$AB$53,K$9,FALSE)</f>
        <v>0.11697437702717231</v>
      </c>
      <c r="M29" s="84" t="str">
        <f t="shared" ca="1" si="3"/>
        <v>Alaska Air</v>
      </c>
      <c r="N29" s="94">
        <f t="shared" ca="1" si="1"/>
        <v>4879.8763931104368</v>
      </c>
      <c r="O29" s="85" t="str">
        <f t="shared" ca="1" si="2"/>
        <v/>
      </c>
      <c r="P29" s="85" t="str">
        <f t="shared" ca="1" si="0"/>
        <v/>
      </c>
      <c r="Q29" s="85">
        <f t="shared" ca="1" si="0"/>
        <v>0.11697437702717231</v>
      </c>
      <c r="R29" s="85" t="str">
        <f t="shared" ca="1" si="0"/>
        <v/>
      </c>
      <c r="S29" s="85" t="str">
        <f t="shared" ca="1" si="0"/>
        <v/>
      </c>
      <c r="T29" s="85" t="str">
        <f t="shared" ca="1" si="0"/>
        <v/>
      </c>
      <c r="U29" s="85" t="str">
        <f t="shared" ca="1" si="0"/>
        <v/>
      </c>
    </row>
    <row r="30" spans="2:21">
      <c r="B30" s="84">
        <v>8</v>
      </c>
      <c r="C30" s="71" t="str">
        <f ca="1">VLOOKUP($B30,Analysis!$B$22:$AB$53,C$9,FALSE)</f>
        <v>Booking Holdings</v>
      </c>
      <c r="D30" s="71" t="str">
        <f ca="1">VLOOKUP($B30,Analysis!$B$22:$AB$53,D$9,FALSE)</f>
        <v>BKNG</v>
      </c>
      <c r="E30" s="71" t="str">
        <f ca="1">VLOOKUP($B30,Analysis!$B$22:$AB$53,E$9,FALSE)</f>
        <v>OTA</v>
      </c>
      <c r="F30" s="74">
        <f ca="1">VLOOKUP($B30,Analysis!$B$22:$AB$53,F$9,FALSE)</f>
        <v>10743</v>
      </c>
      <c r="G30" s="73">
        <f ca="1">VLOOKUP($B30,Analysis!$B$22:$AB$53,G$9,FALSE)</f>
        <v>0.35809364237177699</v>
      </c>
      <c r="H30" s="82">
        <f ca="1">VLOOKUP($B30,Analysis!$B$22:$AB$53,H$9,FALSE)</f>
        <v>15952.883944153578</v>
      </c>
      <c r="I30" s="73">
        <f ca="1">VLOOKUP($B30,Analysis!$B$22:$AB$53,I$9,FALSE)</f>
        <v>0.18975906241137119</v>
      </c>
      <c r="J30" s="73">
        <f ca="1">VLOOKUP($B30,Analysis!$B$22:$AB$53,J$9,FALSE)</f>
        <v>7.8498705681420061E-2</v>
      </c>
      <c r="K30" s="73">
        <f ca="1">VLOOKUP($B30,Analysis!$B$22:$AB$53,K$9,FALSE)</f>
        <v>0.11126035672995113</v>
      </c>
      <c r="M30" s="84" t="str">
        <f t="shared" ca="1" si="3"/>
        <v>Booking Holdings</v>
      </c>
      <c r="N30" s="94">
        <f t="shared" ca="1" si="1"/>
        <v>15952.883944153578</v>
      </c>
      <c r="O30" s="85" t="str">
        <f t="shared" ca="1" si="2"/>
        <v/>
      </c>
      <c r="P30" s="85" t="str">
        <f t="shared" ca="1" si="0"/>
        <v/>
      </c>
      <c r="Q30" s="85" t="str">
        <f t="shared" ca="1" si="0"/>
        <v/>
      </c>
      <c r="R30" s="85" t="str">
        <f t="shared" ca="1" si="0"/>
        <v/>
      </c>
      <c r="S30" s="85" t="str">
        <f t="shared" ca="1" si="0"/>
        <v/>
      </c>
      <c r="T30" s="85">
        <f t="shared" ca="1" si="0"/>
        <v>0.11126035672995113</v>
      </c>
      <c r="U30" s="85" t="str">
        <f t="shared" ca="1" si="0"/>
        <v/>
      </c>
    </row>
    <row r="31" spans="2:21">
      <c r="B31" s="84">
        <v>9</v>
      </c>
      <c r="C31" s="71" t="str">
        <f ca="1">VLOOKUP($B31,Analysis!$B$22:$AB$53,C$9,FALSE)</f>
        <v>Lufthansa</v>
      </c>
      <c r="D31" s="71" t="str">
        <f ca="1">VLOOKUP($B31,Analysis!$B$22:$AB$53,D$9,FALSE)</f>
        <v>DLAKF</v>
      </c>
      <c r="E31" s="71" t="str">
        <f ca="1">VLOOKUP($B31,Analysis!$B$22:$AB$53,E$9,FALSE)</f>
        <v>Airlines EU</v>
      </c>
      <c r="F31" s="74">
        <f ca="1">VLOOKUP($B31,Analysis!$B$22:$AB$53,F$9,FALSE)</f>
        <v>28781.81818181818</v>
      </c>
      <c r="G31" s="73">
        <f ca="1">VLOOKUP($B31,Analysis!$B$22:$AB$53,G$9,FALSE)</f>
        <v>7.6437144662034121E-2</v>
      </c>
      <c r="H31" s="82">
        <f ca="1">VLOOKUP($B31,Analysis!$B$22:$AB$53,H$9,FALSE)</f>
        <v>8884.5781062038131</v>
      </c>
      <c r="I31" s="73">
        <f ca="1">VLOOKUP($B31,Analysis!$B$22:$AB$53,I$9,FALSE)</f>
        <v>0.19859130944754447</v>
      </c>
      <c r="J31" s="73">
        <f ca="1">VLOOKUP($B31,Analysis!$B$22:$AB$53,J$9,FALSE)</f>
        <v>8.8174240467193396E-2</v>
      </c>
      <c r="K31" s="73">
        <f ca="1">VLOOKUP($B31,Analysis!$B$22:$AB$53,K$9,FALSE)</f>
        <v>0.11041706898035107</v>
      </c>
      <c r="M31" s="84" t="str">
        <f t="shared" ca="1" si="3"/>
        <v>Lufthansa</v>
      </c>
      <c r="N31" s="94">
        <f t="shared" ca="1" si="1"/>
        <v>8884.5781062038131</v>
      </c>
      <c r="O31" s="85" t="str">
        <f t="shared" ca="1" si="2"/>
        <v/>
      </c>
      <c r="P31" s="85" t="str">
        <f t="shared" ca="1" si="0"/>
        <v/>
      </c>
      <c r="Q31" s="85" t="str">
        <f t="shared" ca="1" si="0"/>
        <v/>
      </c>
      <c r="R31" s="85">
        <f t="shared" ca="1" si="0"/>
        <v>0.11041706898035107</v>
      </c>
      <c r="S31" s="85" t="str">
        <f t="shared" ca="1" si="0"/>
        <v/>
      </c>
      <c r="T31" s="85" t="str">
        <f t="shared" ca="1" si="0"/>
        <v/>
      </c>
      <c r="U31" s="85" t="str">
        <f t="shared" ca="1" si="0"/>
        <v/>
      </c>
    </row>
    <row r="32" spans="2:21">
      <c r="B32" s="84">
        <v>10</v>
      </c>
      <c r="C32" s="71" t="str">
        <f ca="1">VLOOKUP($B32,Analysis!$B$22:$AB$53,C$9,FALSE)</f>
        <v>Amadeus IT Group</v>
      </c>
      <c r="D32" s="71" t="str">
        <f ca="1">VLOOKUP($B32,Analysis!$B$22:$AB$53,D$9,FALSE)</f>
        <v>AMADF</v>
      </c>
      <c r="E32" s="71" t="str">
        <f ca="1">VLOOKUP($B32,Analysis!$B$22:$AB$53,E$9,FALSE)</f>
        <v>CRS</v>
      </c>
      <c r="F32" s="74">
        <f ca="1">VLOOKUP($B32,Analysis!$B$22:$AB$53,F$9,FALSE)</f>
        <v>4065.4545454545455</v>
      </c>
      <c r="G32" s="73">
        <f ca="1">VLOOKUP($B32,Analysis!$B$22:$AB$53,G$9,FALSE)</f>
        <v>0.27101967799642218</v>
      </c>
      <c r="H32" s="82">
        <f ca="1">VLOOKUP($B32,Analysis!$B$22:$AB$53,H$9,FALSE)</f>
        <v>4367.6422234882402</v>
      </c>
      <c r="I32" s="73">
        <f ca="1">VLOOKUP($B32,Analysis!$B$22:$AB$53,I$9,FALSE)</f>
        <v>0.18105304157888477</v>
      </c>
      <c r="J32" s="73">
        <f ca="1">VLOOKUP($B32,Analysis!$B$22:$AB$53,J$9,FALSE)</f>
        <v>7.0787728089887633E-2</v>
      </c>
      <c r="K32" s="73">
        <f ca="1">VLOOKUP($B32,Analysis!$B$22:$AB$53,K$9,FALSE)</f>
        <v>0.11026531348899714</v>
      </c>
      <c r="M32" s="84" t="str">
        <f t="shared" ca="1" si="3"/>
        <v>Amadeus IT Group</v>
      </c>
      <c r="N32" s="94">
        <f t="shared" ca="1" si="1"/>
        <v>4367.6422234882402</v>
      </c>
      <c r="O32" s="85" t="str">
        <f t="shared" ca="1" si="2"/>
        <v/>
      </c>
      <c r="P32" s="85" t="str">
        <f t="shared" ca="1" si="0"/>
        <v/>
      </c>
      <c r="Q32" s="85" t="str">
        <f t="shared" ca="1" si="0"/>
        <v/>
      </c>
      <c r="R32" s="85" t="str">
        <f t="shared" ca="1" si="0"/>
        <v/>
      </c>
      <c r="S32" s="85">
        <f t="shared" ca="1" si="0"/>
        <v>0.11026531348899714</v>
      </c>
      <c r="T32" s="85" t="str">
        <f t="shared" ca="1" si="0"/>
        <v/>
      </c>
      <c r="U32" s="85" t="str">
        <f t="shared" ca="1" si="0"/>
        <v/>
      </c>
    </row>
    <row r="33" spans="2:21">
      <c r="B33" s="84">
        <v>11</v>
      </c>
      <c r="C33" s="71" t="str">
        <f ca="1">VLOOKUP($B33,Analysis!$B$22:$AB$53,C$9,FALSE)</f>
        <v>American Airlines</v>
      </c>
      <c r="D33" s="71" t="str">
        <f ca="1">VLOOKUP($B33,Analysis!$B$22:$AB$53,D$9,FALSE)</f>
        <v>AAL</v>
      </c>
      <c r="E33" s="71" t="str">
        <f ca="1">VLOOKUP($B33,Analysis!$B$22:$AB$53,E$9,FALSE)</f>
        <v>Airlines US</v>
      </c>
      <c r="F33" s="74">
        <f ca="1">VLOOKUP($B33,Analysis!$B$22:$AB$53,F$9,FALSE)</f>
        <v>40180</v>
      </c>
      <c r="G33" s="73">
        <f ca="1">VLOOKUP($B33,Analysis!$B$22:$AB$53,G$9,FALSE)</f>
        <v>0.14950223992035838</v>
      </c>
      <c r="H33" s="82">
        <f ca="1">VLOOKUP($B33,Analysis!$B$22:$AB$53,H$9,FALSE)</f>
        <v>27338.055865921786</v>
      </c>
      <c r="I33" s="73">
        <f ca="1">VLOOKUP($B33,Analysis!$B$22:$AB$53,I$9,FALSE)</f>
        <v>0.13678212958300709</v>
      </c>
      <c r="J33" s="73">
        <f ca="1">VLOOKUP($B33,Analysis!$B$22:$AB$53,J$9,FALSE)</f>
        <v>3.0958772329566168E-2</v>
      </c>
      <c r="K33" s="73">
        <f ca="1">VLOOKUP($B33,Analysis!$B$22:$AB$53,K$9,FALSE)</f>
        <v>0.10582335725344091</v>
      </c>
      <c r="M33" s="84" t="str">
        <f t="shared" ca="1" si="3"/>
        <v>American Airlines</v>
      </c>
      <c r="N33" s="94">
        <f t="shared" ca="1" si="1"/>
        <v>27338.055865921786</v>
      </c>
      <c r="O33" s="85" t="str">
        <f t="shared" ca="1" si="2"/>
        <v/>
      </c>
      <c r="P33" s="85" t="str">
        <f t="shared" ca="1" si="0"/>
        <v/>
      </c>
      <c r="Q33" s="85">
        <f t="shared" ca="1" si="0"/>
        <v>0.10582335725344091</v>
      </c>
      <c r="R33" s="85" t="str">
        <f t="shared" ca="1" si="0"/>
        <v/>
      </c>
      <c r="S33" s="85" t="str">
        <f t="shared" ca="1" si="0"/>
        <v/>
      </c>
      <c r="T33" s="85" t="str">
        <f t="shared" ca="1" si="0"/>
        <v/>
      </c>
      <c r="U33" s="85" t="str">
        <f t="shared" ca="1" si="0"/>
        <v/>
      </c>
    </row>
    <row r="34" spans="2:21">
      <c r="B34" s="84">
        <v>12</v>
      </c>
      <c r="C34" s="71" t="str">
        <f ca="1">VLOOKUP($B34,Analysis!$B$22:$AB$53,C$9,FALSE)</f>
        <v>Transdigm</v>
      </c>
      <c r="D34" s="71" t="str">
        <f ca="1">VLOOKUP($B34,Analysis!$B$22:$AB$53,D$9,FALSE)</f>
        <v>TDG</v>
      </c>
      <c r="E34" s="71" t="str">
        <f ca="1">VLOOKUP($B34,Analysis!$B$22:$AB$53,E$9,FALSE)</f>
        <v>Parts</v>
      </c>
      <c r="F34" s="74">
        <f ca="1">VLOOKUP($B34,Analysis!$B$22:$AB$53,F$9,FALSE)</f>
        <v>3171</v>
      </c>
      <c r="G34" s="73">
        <f ca="1">VLOOKUP($B34,Analysis!$B$22:$AB$53,G$9,FALSE)</f>
        <v>0.40807316304005048</v>
      </c>
      <c r="H34" s="82">
        <f ca="1">VLOOKUP($B34,Analysis!$B$22:$AB$53,H$9,FALSE)</f>
        <v>8561.9507389162591</v>
      </c>
      <c r="I34" s="73">
        <f ca="1">VLOOKUP($B34,Analysis!$B$22:$AB$53,I$9,FALSE)</f>
        <v>0.11537552949353187</v>
      </c>
      <c r="J34" s="73">
        <f ca="1">VLOOKUP($B34,Analysis!$B$22:$AB$53,J$9,FALSE)</f>
        <v>2.0355596201393572E-2</v>
      </c>
      <c r="K34" s="73">
        <f ca="1">VLOOKUP($B34,Analysis!$B$22:$AB$53,K$9,FALSE)</f>
        <v>9.5019933292138301E-2</v>
      </c>
      <c r="M34" s="84" t="str">
        <f t="shared" ca="1" si="3"/>
        <v>Transdigm</v>
      </c>
      <c r="N34" s="94">
        <f t="shared" ca="1" si="1"/>
        <v>8561.9507389162591</v>
      </c>
      <c r="O34" s="85" t="str">
        <f t="shared" ca="1" si="2"/>
        <v/>
      </c>
      <c r="P34" s="85">
        <f t="shared" ca="1" si="0"/>
        <v>9.5019933292138301E-2</v>
      </c>
      <c r="Q34" s="85" t="str">
        <f t="shared" ca="1" si="0"/>
        <v/>
      </c>
      <c r="R34" s="85" t="str">
        <f t="shared" ca="1" si="0"/>
        <v/>
      </c>
      <c r="S34" s="85" t="str">
        <f t="shared" ca="1" si="0"/>
        <v/>
      </c>
      <c r="T34" s="85" t="str">
        <f t="shared" ca="1" si="0"/>
        <v/>
      </c>
      <c r="U34" s="85" t="str">
        <f t="shared" ca="1" si="0"/>
        <v/>
      </c>
    </row>
    <row r="35" spans="2:21">
      <c r="B35" s="84">
        <v>13</v>
      </c>
      <c r="C35" s="71" t="str">
        <f ca="1">VLOOKUP($B35,Analysis!$B$22:$AB$53,C$9,FALSE)</f>
        <v>Ryanair</v>
      </c>
      <c r="D35" s="71" t="str">
        <f ca="1">VLOOKUP($B35,Analysis!$B$22:$AB$53,D$9,FALSE)</f>
        <v>RYAAY</v>
      </c>
      <c r="E35" s="71" t="str">
        <f ca="1">VLOOKUP($B35,Analysis!$B$22:$AB$53,E$9,FALSE)</f>
        <v>Airlines EU</v>
      </c>
      <c r="F35" s="74">
        <f ca="1">VLOOKUP($B35,Analysis!$B$22:$AB$53,F$9,FALSE)</f>
        <v>6043.6363636363631</v>
      </c>
      <c r="G35" s="73">
        <f ca="1">VLOOKUP($B35,Analysis!$B$22:$AB$53,G$9,FALSE)</f>
        <v>0.23074608904933816</v>
      </c>
      <c r="H35" s="82">
        <f ca="1">VLOOKUP($B35,Analysis!$B$22:$AB$53,H$9,FALSE)</f>
        <v>7749.988776655443</v>
      </c>
      <c r="I35" s="73">
        <f ca="1">VLOOKUP($B35,Analysis!$B$22:$AB$53,I$9,FALSE)</f>
        <v>0.16104774055644699</v>
      </c>
      <c r="J35" s="73">
        <f ca="1">VLOOKUP($B35,Analysis!$B$22:$AB$53,J$9,FALSE)</f>
        <v>6.7835727606860866E-2</v>
      </c>
      <c r="K35" s="73">
        <f ca="1">VLOOKUP($B35,Analysis!$B$22:$AB$53,K$9,FALSE)</f>
        <v>9.3212012949586129E-2</v>
      </c>
      <c r="M35" s="84" t="str">
        <f t="shared" ca="1" si="3"/>
        <v>Ryanair</v>
      </c>
      <c r="N35" s="94">
        <f t="shared" ca="1" si="1"/>
        <v>7749.988776655443</v>
      </c>
      <c r="O35" s="85" t="str">
        <f t="shared" ca="1" si="2"/>
        <v/>
      </c>
      <c r="P35" s="85" t="str">
        <f t="shared" ca="1" si="0"/>
        <v/>
      </c>
      <c r="Q35" s="85" t="str">
        <f t="shared" ca="1" si="0"/>
        <v/>
      </c>
      <c r="R35" s="85">
        <f t="shared" ca="1" si="0"/>
        <v>9.3212012949586129E-2</v>
      </c>
      <c r="S35" s="85" t="str">
        <f t="shared" ca="1" si="0"/>
        <v/>
      </c>
      <c r="T35" s="85" t="str">
        <f t="shared" ca="1" si="0"/>
        <v/>
      </c>
      <c r="U35" s="85" t="str">
        <f t="shared" ca="1" si="0"/>
        <v/>
      </c>
    </row>
    <row r="36" spans="2:21">
      <c r="B36" s="84">
        <v>14</v>
      </c>
      <c r="C36" s="71" t="str">
        <f ca="1">VLOOKUP($B36,Analysis!$B$22:$AB$53,C$9,FALSE)</f>
        <v>Triumph Group</v>
      </c>
      <c r="D36" s="71" t="str">
        <f ca="1">VLOOKUP($B36,Analysis!$B$22:$AB$53,D$9,FALSE)</f>
        <v>TGI</v>
      </c>
      <c r="E36" s="71" t="str">
        <f ca="1">VLOOKUP($B36,Analysis!$B$22:$AB$53,E$9,FALSE)</f>
        <v>Parts</v>
      </c>
      <c r="F36" s="74">
        <f ca="1">VLOOKUP($B36,Analysis!$B$22:$AB$53,F$9,FALSE)</f>
        <v>3533</v>
      </c>
      <c r="G36" s="73">
        <f ca="1">VLOOKUP($B36,Analysis!$B$22:$AB$53,G$9,FALSE)</f>
        <v>0.10868949900934051</v>
      </c>
      <c r="H36" s="82">
        <f ca="1">VLOOKUP($B36,Analysis!$B$22:$AB$53,H$9,FALSE)</f>
        <v>2139.3655913978491</v>
      </c>
      <c r="I36" s="73">
        <f ca="1">VLOOKUP($B36,Analysis!$B$22:$AB$53,I$9,FALSE)</f>
        <v>0.17949246334708815</v>
      </c>
      <c r="J36" s="73">
        <f ca="1">VLOOKUP($B36,Analysis!$B$22:$AB$53,J$9,FALSE)</f>
        <v>8.7786902960881777E-2</v>
      </c>
      <c r="K36" s="73">
        <f ca="1">VLOOKUP($B36,Analysis!$B$22:$AB$53,K$9,FALSE)</f>
        <v>9.1705560386206378E-2</v>
      </c>
      <c r="M36" s="84" t="str">
        <f t="shared" ca="1" si="3"/>
        <v>Triumph Group</v>
      </c>
      <c r="N36" s="94">
        <f t="shared" ca="1" si="1"/>
        <v>2139.3655913978491</v>
      </c>
      <c r="O36" s="85" t="str">
        <f t="shared" ca="1" si="2"/>
        <v/>
      </c>
      <c r="P36" s="85">
        <f t="shared" ca="1" si="0"/>
        <v>9.1705560386206378E-2</v>
      </c>
      <c r="Q36" s="85" t="str">
        <f t="shared" ca="1" si="0"/>
        <v/>
      </c>
      <c r="R36" s="85" t="str">
        <f t="shared" ca="1" si="0"/>
        <v/>
      </c>
      <c r="S36" s="85" t="str">
        <f t="shared" ca="1" si="0"/>
        <v/>
      </c>
      <c r="T36" s="85" t="str">
        <f t="shared" ca="1" si="0"/>
        <v/>
      </c>
      <c r="U36" s="85" t="str">
        <f t="shared" ca="1" si="0"/>
        <v/>
      </c>
    </row>
    <row r="37" spans="2:21">
      <c r="B37" s="84">
        <v>15</v>
      </c>
      <c r="C37" s="71" t="str">
        <f ca="1">VLOOKUP($B37,Analysis!$B$22:$AB$53,C$9,FALSE)</f>
        <v>United Continental</v>
      </c>
      <c r="D37" s="71" t="str">
        <f ca="1">VLOOKUP($B37,Analysis!$B$22:$AB$53,D$9,FALSE)</f>
        <v>UAL</v>
      </c>
      <c r="E37" s="71" t="str">
        <f ca="1">VLOOKUP($B37,Analysis!$B$22:$AB$53,E$9,FALSE)</f>
        <v>Airlines US</v>
      </c>
      <c r="F37" s="74">
        <f ca="1">VLOOKUP($B37,Analysis!$B$22:$AB$53,F$9,FALSE)</f>
        <v>36556</v>
      </c>
      <c r="G37" s="73">
        <f ca="1">VLOOKUP($B37,Analysis!$B$22:$AB$53,G$9,FALSE)</f>
        <v>0.1361199255936098</v>
      </c>
      <c r="H37" s="82">
        <f ca="1">VLOOKUP($B37,Analysis!$B$22:$AB$53,H$9,FALSE)</f>
        <v>19593.774597495529</v>
      </c>
      <c r="I37" s="73">
        <f ca="1">VLOOKUP($B37,Analysis!$B$22:$AB$53,I$9,FALSE)</f>
        <v>0.15049563754688247</v>
      </c>
      <c r="J37" s="73">
        <f ca="1">VLOOKUP($B37,Analysis!$B$22:$AB$53,J$9,FALSE)</f>
        <v>6.1691868801652894E-2</v>
      </c>
      <c r="K37" s="73">
        <f ca="1">VLOOKUP($B37,Analysis!$B$22:$AB$53,K$9,FALSE)</f>
        <v>8.8803768745229578E-2</v>
      </c>
      <c r="M37" s="84" t="str">
        <f t="shared" ca="1" si="3"/>
        <v>United Continental</v>
      </c>
      <c r="N37" s="94">
        <f t="shared" ca="1" si="1"/>
        <v>19593.774597495529</v>
      </c>
      <c r="O37" s="85" t="str">
        <f t="shared" ca="1" si="2"/>
        <v/>
      </c>
      <c r="P37" s="85" t="str">
        <f t="shared" ca="1" si="0"/>
        <v/>
      </c>
      <c r="Q37" s="85">
        <f t="shared" ca="1" si="0"/>
        <v>8.8803768745229578E-2</v>
      </c>
      <c r="R37" s="85" t="str">
        <f t="shared" ca="1" si="0"/>
        <v/>
      </c>
      <c r="S37" s="85" t="str">
        <f t="shared" ca="1" si="0"/>
        <v/>
      </c>
      <c r="T37" s="85" t="str">
        <f t="shared" ca="1" si="0"/>
        <v/>
      </c>
      <c r="U37" s="85" t="str">
        <f t="shared" ca="1" si="0"/>
        <v/>
      </c>
    </row>
    <row r="38" spans="2:21">
      <c r="B38" s="84">
        <v>16</v>
      </c>
      <c r="C38" s="71" t="str">
        <f ca="1">VLOOKUP($B38,Analysis!$B$22:$AB$53,C$9,FALSE)</f>
        <v>Spirit Aero Systems</v>
      </c>
      <c r="D38" s="71" t="str">
        <f ca="1">VLOOKUP($B38,Analysis!$B$22:$AB$53,D$9,FALSE)</f>
        <v>SPR</v>
      </c>
      <c r="E38" s="71" t="str">
        <f ca="1">VLOOKUP($B38,Analysis!$B$22:$AB$53,E$9,FALSE)</f>
        <v>Parts</v>
      </c>
      <c r="F38" s="74">
        <f ca="1">VLOOKUP($B38,Analysis!$B$22:$AB$53,F$9,FALSE)</f>
        <v>6792</v>
      </c>
      <c r="G38" s="73">
        <f ca="1">VLOOKUP($B38,Analysis!$B$22:$AB$53,G$9,FALSE)</f>
        <v>0.10851001177856301</v>
      </c>
      <c r="H38" s="82">
        <f ca="1">VLOOKUP($B38,Analysis!$B$22:$AB$53,H$9,FALSE)</f>
        <v>3104.8916666666664</v>
      </c>
      <c r="I38" s="73">
        <f ca="1">VLOOKUP($B38,Analysis!$B$22:$AB$53,I$9,FALSE)</f>
        <v>0.16834094587304446</v>
      </c>
      <c r="J38" s="73">
        <f ca="1">VLOOKUP($B38,Analysis!$B$22:$AB$53,J$9,FALSE)</f>
        <v>8.1314224995504406E-2</v>
      </c>
      <c r="K38" s="73">
        <f ca="1">VLOOKUP($B38,Analysis!$B$22:$AB$53,K$9,FALSE)</f>
        <v>8.7026720877540056E-2</v>
      </c>
      <c r="M38" s="84" t="str">
        <f t="shared" ca="1" si="3"/>
        <v>Spirit Aero Systems</v>
      </c>
      <c r="N38" s="94">
        <f t="shared" ca="1" si="1"/>
        <v>3104.8916666666664</v>
      </c>
      <c r="O38" s="85" t="str">
        <f t="shared" ca="1" si="2"/>
        <v/>
      </c>
      <c r="P38" s="85">
        <f t="shared" ca="1" si="0"/>
        <v>8.7026720877540056E-2</v>
      </c>
      <c r="Q38" s="85" t="str">
        <f t="shared" ca="1" si="0"/>
        <v/>
      </c>
      <c r="R38" s="85" t="str">
        <f t="shared" ca="1" si="0"/>
        <v/>
      </c>
      <c r="S38" s="85" t="str">
        <f t="shared" ca="1" si="0"/>
        <v/>
      </c>
      <c r="T38" s="85" t="str">
        <f t="shared" ca="1" si="0"/>
        <v/>
      </c>
      <c r="U38" s="85" t="str">
        <f t="shared" ca="1" si="0"/>
        <v/>
      </c>
    </row>
    <row r="39" spans="2:21">
      <c r="B39" s="84">
        <v>17</v>
      </c>
      <c r="C39" s="71" t="str">
        <f ca="1">VLOOKUP($B39,Analysis!$B$22:$AB$53,C$9,FALSE)</f>
        <v>Honeywell</v>
      </c>
      <c r="D39" s="71" t="str">
        <f ca="1">VLOOKUP($B39,Analysis!$B$22:$AB$53,D$9,FALSE)</f>
        <v>HON</v>
      </c>
      <c r="E39" s="71" t="str">
        <f ca="1">VLOOKUP($B39,Analysis!$B$22:$AB$53,E$9,FALSE)</f>
        <v>Parts</v>
      </c>
      <c r="F39" s="74">
        <f ca="1">VLOOKUP($B39,Analysis!$B$22:$AB$53,F$9,FALSE)</f>
        <v>39302</v>
      </c>
      <c r="G39" s="73">
        <f ca="1">VLOOKUP($B39,Analysis!$B$22:$AB$53,G$9,FALSE)</f>
        <v>0.17004223703628313</v>
      </c>
      <c r="H39" s="82">
        <f ca="1">VLOOKUP($B39,Analysis!$B$22:$AB$53,H$9,FALSE)</f>
        <v>33673.34193548387</v>
      </c>
      <c r="I39" s="73">
        <f ca="1">VLOOKUP($B39,Analysis!$B$22:$AB$53,I$9,FALSE)</f>
        <v>0.14918659126928779</v>
      </c>
      <c r="J39" s="73">
        <f ca="1">VLOOKUP($B39,Analysis!$B$22:$AB$53,J$9,FALSE)</f>
        <v>7.1872347159090896E-2</v>
      </c>
      <c r="K39" s="73">
        <f ca="1">VLOOKUP($B39,Analysis!$B$22:$AB$53,K$9,FALSE)</f>
        <v>7.7314244110196897E-2</v>
      </c>
      <c r="M39" s="84" t="str">
        <f t="shared" ca="1" si="3"/>
        <v>Honeywell</v>
      </c>
      <c r="N39" s="94">
        <f t="shared" ca="1" si="1"/>
        <v>33673.34193548387</v>
      </c>
      <c r="O39" s="85" t="str">
        <f t="shared" ca="1" si="2"/>
        <v/>
      </c>
      <c r="P39" s="85">
        <f t="shared" ca="1" si="2"/>
        <v>7.7314244110196897E-2</v>
      </c>
      <c r="Q39" s="85" t="str">
        <f t="shared" ca="1" si="2"/>
        <v/>
      </c>
      <c r="R39" s="85" t="str">
        <f t="shared" ca="1" si="2"/>
        <v/>
      </c>
      <c r="S39" s="85" t="str">
        <f t="shared" ca="1" si="2"/>
        <v/>
      </c>
      <c r="T39" s="85" t="str">
        <f t="shared" ca="1" si="2"/>
        <v/>
      </c>
      <c r="U39" s="85" t="str">
        <f t="shared" ca="1" si="2"/>
        <v/>
      </c>
    </row>
    <row r="40" spans="2:21">
      <c r="B40" s="84">
        <v>18</v>
      </c>
      <c r="C40" s="71" t="str">
        <f ca="1">VLOOKUP($B40,Analysis!$B$22:$AB$53,C$9,FALSE)</f>
        <v>Air France-KLM</v>
      </c>
      <c r="D40" s="71" t="str">
        <f ca="1">VLOOKUP($B40,Analysis!$B$22:$AB$53,D$9,FALSE)</f>
        <v>AFLYY</v>
      </c>
      <c r="E40" s="71" t="str">
        <f ca="1">VLOOKUP($B40,Analysis!$B$22:$AB$53,E$9,FALSE)</f>
        <v>Airlines EU</v>
      </c>
      <c r="F40" s="74">
        <f ca="1">VLOOKUP($B40,Analysis!$B$22:$AB$53,F$9,FALSE)</f>
        <v>22587.272727272728</v>
      </c>
      <c r="G40" s="73">
        <f ca="1">VLOOKUP($B40,Analysis!$B$22:$AB$53,G$9,FALSE)</f>
        <v>3.8195282942928441E-2</v>
      </c>
      <c r="H40" s="82">
        <f ca="1">VLOOKUP($B40,Analysis!$B$22:$AB$53,H$9,FALSE)</f>
        <v>5183.1325301204815</v>
      </c>
      <c r="I40" s="73">
        <f ca="1">VLOOKUP($B40,Analysis!$B$22:$AB$53,I$9,FALSE)</f>
        <v>0.10699342293225139</v>
      </c>
      <c r="J40" s="73">
        <f ca="1">VLOOKUP($B40,Analysis!$B$22:$AB$53,J$9,FALSE)</f>
        <v>3.7960870292887028E-2</v>
      </c>
      <c r="K40" s="73">
        <f ca="1">VLOOKUP($B40,Analysis!$B$22:$AB$53,K$9,FALSE)</f>
        <v>6.9032552639364364E-2</v>
      </c>
      <c r="M40" s="84" t="str">
        <f t="shared" ca="1" si="3"/>
        <v>Air France-KLM</v>
      </c>
      <c r="N40" s="94">
        <f t="shared" ca="1" si="1"/>
        <v>5183.1325301204815</v>
      </c>
      <c r="O40" s="85" t="str">
        <f t="shared" ca="1" si="2"/>
        <v/>
      </c>
      <c r="P40" s="85" t="str">
        <f t="shared" ca="1" si="2"/>
        <v/>
      </c>
      <c r="Q40" s="85" t="str">
        <f t="shared" ca="1" si="2"/>
        <v/>
      </c>
      <c r="R40" s="85">
        <f t="shared" ca="1" si="2"/>
        <v>6.9032552639364364E-2</v>
      </c>
      <c r="S40" s="85" t="str">
        <f t="shared" ca="1" si="2"/>
        <v/>
      </c>
      <c r="T40" s="85" t="str">
        <f t="shared" ca="1" si="2"/>
        <v/>
      </c>
      <c r="U40" s="85" t="str">
        <f t="shared" ca="1" si="2"/>
        <v/>
      </c>
    </row>
    <row r="41" spans="2:21">
      <c r="B41" s="84">
        <v>19</v>
      </c>
      <c r="C41" s="71" t="str">
        <f ca="1">VLOOKUP($B41,Analysis!$B$22:$AB$53,C$9,FALSE)</f>
        <v>JetBlue</v>
      </c>
      <c r="D41" s="71" t="str">
        <f ca="1">VLOOKUP($B41,Analysis!$B$22:$AB$53,D$9,FALSE)</f>
        <v>JBLU</v>
      </c>
      <c r="E41" s="71" t="str">
        <f ca="1">VLOOKUP($B41,Analysis!$B$22:$AB$53,E$9,FALSE)</f>
        <v>Airlines US</v>
      </c>
      <c r="F41" s="74">
        <f ca="1">VLOOKUP($B41,Analysis!$B$22:$AB$53,F$9,FALSE)</f>
        <v>6632</v>
      </c>
      <c r="G41" s="73">
        <f ca="1">VLOOKUP($B41,Analysis!$B$22:$AB$53,G$9,FALSE)</f>
        <v>0.19782870928829915</v>
      </c>
      <c r="H41" s="82">
        <f ca="1">VLOOKUP($B41,Analysis!$B$22:$AB$53,H$9,FALSE)</f>
        <v>5158.8422939068105</v>
      </c>
      <c r="I41" s="73">
        <f ca="1">VLOOKUP($B41,Analysis!$B$22:$AB$53,I$9,FALSE)</f>
        <v>0.15874693455298591</v>
      </c>
      <c r="J41" s="73">
        <f ca="1">VLOOKUP($B41,Analysis!$B$22:$AB$53,J$9,FALSE)</f>
        <v>9.1946217718403944E-2</v>
      </c>
      <c r="K41" s="73">
        <f ca="1">VLOOKUP($B41,Analysis!$B$22:$AB$53,K$9,FALSE)</f>
        <v>6.6800716834581969E-2</v>
      </c>
      <c r="M41" s="84" t="str">
        <f t="shared" ca="1" si="3"/>
        <v>JetBlue</v>
      </c>
      <c r="N41" s="94">
        <f t="shared" ca="1" si="1"/>
        <v>5158.8422939068105</v>
      </c>
      <c r="O41" s="85" t="str">
        <f t="shared" ca="1" si="2"/>
        <v/>
      </c>
      <c r="P41" s="85" t="str">
        <f t="shared" ca="1" si="2"/>
        <v/>
      </c>
      <c r="Q41" s="85">
        <f t="shared" ca="1" si="2"/>
        <v>6.6800716834581969E-2</v>
      </c>
      <c r="R41" s="85" t="str">
        <f t="shared" ca="1" si="2"/>
        <v/>
      </c>
      <c r="S41" s="85" t="str">
        <f t="shared" ca="1" si="2"/>
        <v/>
      </c>
      <c r="T41" s="85" t="str">
        <f t="shared" ca="1" si="2"/>
        <v/>
      </c>
      <c r="U41" s="85" t="str">
        <f t="shared" ca="1" si="2"/>
        <v/>
      </c>
    </row>
    <row r="42" spans="2:21">
      <c r="B42" s="84">
        <v>20</v>
      </c>
      <c r="C42" s="71" t="str">
        <f ca="1">VLOOKUP($B42,Analysis!$B$22:$AB$53,C$9,FALSE)</f>
        <v>Hexcel</v>
      </c>
      <c r="D42" s="71" t="str">
        <f ca="1">VLOOKUP($B42,Analysis!$B$22:$AB$53,D$9,FALSE)</f>
        <v>HXL</v>
      </c>
      <c r="E42" s="71" t="str">
        <f ca="1">VLOOKUP($B42,Analysis!$B$22:$AB$53,E$9,FALSE)</f>
        <v>Parts</v>
      </c>
      <c r="F42" s="74">
        <f ca="1">VLOOKUP($B42,Analysis!$B$22:$AB$53,F$9,FALSE)</f>
        <v>2004</v>
      </c>
      <c r="G42" s="73">
        <f ca="1">VLOOKUP($B42,Analysis!$B$22:$AB$53,G$9,FALSE)</f>
        <v>0.17964071856287425</v>
      </c>
      <c r="H42" s="82">
        <f ca="1">VLOOKUP($B42,Analysis!$B$22:$AB$53,H$9,FALSE)</f>
        <v>1848.714416896235</v>
      </c>
      <c r="I42" s="73">
        <f ca="1">VLOOKUP($B42,Analysis!$B$22:$AB$53,I$9,FALSE)</f>
        <v>0.14263966223767541</v>
      </c>
      <c r="J42" s="73">
        <f ca="1">VLOOKUP($B42,Analysis!$B$22:$AB$53,J$9,FALSE)</f>
        <v>8.1711327145163284E-2</v>
      </c>
      <c r="K42" s="73">
        <f ca="1">VLOOKUP($B42,Analysis!$B$22:$AB$53,K$9,FALSE)</f>
        <v>6.0928335092512123E-2</v>
      </c>
      <c r="M42" s="84" t="str">
        <f t="shared" ca="1" si="3"/>
        <v>Hexcel</v>
      </c>
      <c r="N42" s="94">
        <f t="shared" ca="1" si="1"/>
        <v>1848.714416896235</v>
      </c>
      <c r="O42" s="85" t="str">
        <f t="shared" ca="1" si="2"/>
        <v/>
      </c>
      <c r="P42" s="85">
        <f t="shared" ca="1" si="2"/>
        <v>6.0928335092512123E-2</v>
      </c>
      <c r="Q42" s="85" t="str">
        <f t="shared" ca="1" si="2"/>
        <v/>
      </c>
      <c r="R42" s="85" t="str">
        <f t="shared" ca="1" si="2"/>
        <v/>
      </c>
      <c r="S42" s="85" t="str">
        <f t="shared" ca="1" si="2"/>
        <v/>
      </c>
      <c r="T42" s="85" t="str">
        <f t="shared" ca="1" si="2"/>
        <v/>
      </c>
      <c r="U42" s="85" t="str">
        <f t="shared" ca="1" si="2"/>
        <v/>
      </c>
    </row>
    <row r="43" spans="2:21">
      <c r="B43" s="84">
        <v>21</v>
      </c>
      <c r="C43" s="71" t="str">
        <f ca="1">VLOOKUP($B43,Analysis!$B$22:$AB$53,C$9,FALSE)</f>
        <v>Sabre</v>
      </c>
      <c r="D43" s="71" t="str">
        <f ca="1">VLOOKUP($B43,Analysis!$B$22:$AB$53,D$9,FALSE)</f>
        <v>SABR</v>
      </c>
      <c r="E43" s="71" t="str">
        <f ca="1">VLOOKUP($B43,Analysis!$B$22:$AB$53,E$9,FALSE)</f>
        <v>CRS</v>
      </c>
      <c r="F43" s="74">
        <f ca="1">VLOOKUP($B43,Analysis!$B$22:$AB$53,F$9,FALSE)</f>
        <v>3373</v>
      </c>
      <c r="G43" s="73">
        <f ca="1">VLOOKUP($B43,Analysis!$B$22:$AB$53,G$9,FALSE)</f>
        <v>0.13637711236288172</v>
      </c>
      <c r="H43" s="82">
        <f ca="1">VLOOKUP($B43,Analysis!$B$22:$AB$53,H$9,FALSE)</f>
        <v>3963.2408256880731</v>
      </c>
      <c r="I43" s="73">
        <f ca="1">VLOOKUP($B43,Analysis!$B$22:$AB$53,I$9,FALSE)</f>
        <v>8.5413431807094223E-2</v>
      </c>
      <c r="J43" s="73">
        <f ca="1">VLOOKUP($B43,Analysis!$B$22:$AB$53,J$9,FALSE)</f>
        <v>3.5515218604978215E-2</v>
      </c>
      <c r="K43" s="73">
        <f ca="1">VLOOKUP($B43,Analysis!$B$22:$AB$53,K$9,FALSE)</f>
        <v>4.9898213202116008E-2</v>
      </c>
      <c r="M43" s="84" t="str">
        <f t="shared" ca="1" si="3"/>
        <v>Sabre</v>
      </c>
      <c r="N43" s="94">
        <f t="shared" ca="1" si="1"/>
        <v>3963.2408256880731</v>
      </c>
      <c r="O43" s="85" t="str">
        <f t="shared" ca="1" si="2"/>
        <v/>
      </c>
      <c r="P43" s="85" t="str">
        <f t="shared" ca="1" si="2"/>
        <v/>
      </c>
      <c r="Q43" s="85" t="str">
        <f t="shared" ca="1" si="2"/>
        <v/>
      </c>
      <c r="R43" s="85" t="str">
        <f t="shared" ca="1" si="2"/>
        <v/>
      </c>
      <c r="S43" s="85">
        <f t="shared" ca="1" si="2"/>
        <v>4.9898213202116008E-2</v>
      </c>
      <c r="T43" s="85" t="str">
        <f t="shared" ca="1" si="2"/>
        <v/>
      </c>
      <c r="U43" s="85" t="str">
        <f t="shared" ca="1" si="2"/>
        <v/>
      </c>
    </row>
    <row r="44" spans="2:21">
      <c r="B44" s="84">
        <v>22</v>
      </c>
      <c r="C44" s="71" t="str">
        <f ca="1">VLOOKUP($B44,Analysis!$B$22:$AB$53,C$9,FALSE)</f>
        <v>Textron</v>
      </c>
      <c r="D44" s="71" t="str">
        <f ca="1">VLOOKUP($B44,Analysis!$B$22:$AB$53,D$9,FALSE)</f>
        <v>TXT</v>
      </c>
      <c r="E44" s="71" t="str">
        <f ca="1">VLOOKUP($B44,Analysis!$B$22:$AB$53,E$9,FALSE)</f>
        <v>Parts</v>
      </c>
      <c r="F44" s="74">
        <f ca="1">VLOOKUP($B44,Analysis!$B$22:$AB$53,F$9,FALSE)</f>
        <v>13788</v>
      </c>
      <c r="G44" s="73">
        <f ca="1">VLOOKUP($B44,Analysis!$B$22:$AB$53,G$9,FALSE)</f>
        <v>8.5073977371627502E-2</v>
      </c>
      <c r="H44" s="82">
        <f ca="1">VLOOKUP($B44,Analysis!$B$22:$AB$53,H$9,FALSE)</f>
        <v>9056.328125</v>
      </c>
      <c r="I44" s="73">
        <f ca="1">VLOOKUP($B44,Analysis!$B$22:$AB$53,I$9,FALSE)</f>
        <v>0.12463968668317217</v>
      </c>
      <c r="J44" s="73">
        <f ca="1">VLOOKUP($B44,Analysis!$B$22:$AB$53,J$9,FALSE)</f>
        <v>8.2802646804979257E-2</v>
      </c>
      <c r="K44" s="73">
        <f ca="1">VLOOKUP($B44,Analysis!$B$22:$AB$53,K$9,FALSE)</f>
        <v>4.1837039878192914E-2</v>
      </c>
      <c r="M44" s="84" t="str">
        <f t="shared" ca="1" si="3"/>
        <v>Textron</v>
      </c>
      <c r="N44" s="94">
        <f t="shared" ca="1" si="1"/>
        <v>9056.328125</v>
      </c>
      <c r="O44" s="85" t="str">
        <f t="shared" ca="1" si="2"/>
        <v/>
      </c>
      <c r="P44" s="85">
        <f t="shared" ca="1" si="2"/>
        <v>4.1837039878192914E-2</v>
      </c>
      <c r="Q44" s="85" t="str">
        <f t="shared" ca="1" si="2"/>
        <v/>
      </c>
      <c r="R44" s="85" t="str">
        <f t="shared" ca="1" si="2"/>
        <v/>
      </c>
      <c r="S44" s="85" t="str">
        <f t="shared" ca="1" si="2"/>
        <v/>
      </c>
      <c r="T44" s="85" t="str">
        <f t="shared" ca="1" si="2"/>
        <v/>
      </c>
      <c r="U44" s="85" t="str">
        <f t="shared" ca="1" si="2"/>
        <v/>
      </c>
    </row>
    <row r="45" spans="2:21">
      <c r="B45" s="84">
        <v>23</v>
      </c>
      <c r="C45" s="71" t="str">
        <f ca="1">VLOOKUP($B45,Analysis!$B$22:$AB$53,C$9,FALSE)</f>
        <v>easyJet</v>
      </c>
      <c r="D45" s="71" t="str">
        <f ca="1">VLOOKUP($B45,Analysis!$B$22:$AB$53,D$9,FALSE)</f>
        <v>EJTTF</v>
      </c>
      <c r="E45" s="71" t="str">
        <f ca="1">VLOOKUP($B45,Analysis!$B$22:$AB$53,E$9,FALSE)</f>
        <v>Airlines EU</v>
      </c>
      <c r="F45" s="74">
        <f ca="1">VLOOKUP($B45,Analysis!$B$22:$AB$53,F$9,FALSE)</f>
        <v>3751.1212899999996</v>
      </c>
      <c r="G45" s="73">
        <f ca="1">VLOOKUP($B45,Analysis!$B$22:$AB$53,G$9,FALSE)</f>
        <v>0.10666095523666738</v>
      </c>
      <c r="H45" s="82">
        <f ca="1">VLOOKUP($B45,Analysis!$B$22:$AB$53,H$9,FALSE)</f>
        <v>2532.6342794915254</v>
      </c>
      <c r="I45" s="73">
        <f ca="1">VLOOKUP($B45,Analysis!$B$22:$AB$53,I$9,FALSE)</f>
        <v>0.13627103323314818</v>
      </c>
      <c r="J45" s="73">
        <f ca="1">VLOOKUP($B45,Analysis!$B$22:$AB$53,J$9,FALSE)</f>
        <v>9.975507418825845E-2</v>
      </c>
      <c r="K45" s="73">
        <f ca="1">VLOOKUP($B45,Analysis!$B$22:$AB$53,K$9,FALSE)</f>
        <v>3.6515959044889731E-2</v>
      </c>
      <c r="M45" s="84" t="str">
        <f t="shared" ca="1" si="3"/>
        <v>easyJet</v>
      </c>
      <c r="N45" s="94">
        <f t="shared" ca="1" si="1"/>
        <v>2532.6342794915254</v>
      </c>
      <c r="O45" s="85" t="str">
        <f t="shared" ca="1" si="2"/>
        <v/>
      </c>
      <c r="P45" s="85" t="str">
        <f t="shared" ca="1" si="2"/>
        <v/>
      </c>
      <c r="Q45" s="85" t="str">
        <f t="shared" ca="1" si="2"/>
        <v/>
      </c>
      <c r="R45" s="85">
        <f t="shared" ca="1" si="2"/>
        <v>3.6515959044889731E-2</v>
      </c>
      <c r="S45" s="85" t="str">
        <f t="shared" ca="1" si="2"/>
        <v/>
      </c>
      <c r="T45" s="85" t="str">
        <f t="shared" ca="1" si="2"/>
        <v/>
      </c>
      <c r="U45" s="85" t="str">
        <f t="shared" ca="1" si="2"/>
        <v/>
      </c>
    </row>
    <row r="46" spans="2:21">
      <c r="B46" s="84">
        <v>24</v>
      </c>
      <c r="C46" s="71" t="str">
        <f ca="1">VLOOKUP($B46,Analysis!$B$22:$AB$53,C$9,FALSE)</f>
        <v>Air Lease</v>
      </c>
      <c r="D46" s="71" t="str">
        <f ca="1">VLOOKUP($B46,Analysis!$B$22:$AB$53,D$9,FALSE)</f>
        <v>AL</v>
      </c>
      <c r="E46" s="71" t="str">
        <f ca="1">VLOOKUP($B46,Analysis!$B$22:$AB$53,E$9,FALSE)</f>
        <v>Leasing</v>
      </c>
      <c r="F46" s="74">
        <f ca="1">VLOOKUP($B46,Analysis!$B$22:$AB$53,F$9,FALSE)</f>
        <v>1419</v>
      </c>
      <c r="G46" s="73">
        <f ca="1">VLOOKUP($B46,Analysis!$B$22:$AB$53,G$9,FALSE)</f>
        <v>0.61028893587033117</v>
      </c>
      <c r="H46" s="82">
        <f ca="1">VLOOKUP($B46,Analysis!$B$22:$AB$53,H$9,FALSE)</f>
        <v>11388.157894736843</v>
      </c>
      <c r="I46" s="73">
        <f ca="1">VLOOKUP($B46,Analysis!$B$22:$AB$53,I$9,FALSE)</f>
        <v>4.9139571577123044E-2</v>
      </c>
      <c r="J46" s="73">
        <f ca="1">VLOOKUP($B46,Analysis!$B$22:$AB$53,J$9,FALSE)</f>
        <v>4.6354600519930664E-2</v>
      </c>
      <c r="K46" s="73">
        <f ca="1">VLOOKUP($B46,Analysis!$B$22:$AB$53,K$9,FALSE)</f>
        <v>2.78497105719238E-3</v>
      </c>
      <c r="M46" s="84" t="str">
        <f t="shared" ca="1" si="3"/>
        <v>Air Lease</v>
      </c>
      <c r="N46" s="94">
        <f t="shared" ca="1" si="1"/>
        <v>11388.157894736843</v>
      </c>
      <c r="O46" s="85" t="str">
        <f t="shared" ca="1" si="2"/>
        <v/>
      </c>
      <c r="P46" s="85" t="str">
        <f t="shared" ca="1" si="2"/>
        <v/>
      </c>
      <c r="Q46" s="85" t="str">
        <f t="shared" ca="1" si="2"/>
        <v/>
      </c>
      <c r="R46" s="85" t="str">
        <f t="shared" ca="1" si="2"/>
        <v/>
      </c>
      <c r="S46" s="85" t="str">
        <f t="shared" ca="1" si="2"/>
        <v/>
      </c>
      <c r="T46" s="85" t="str">
        <f t="shared" ca="1" si="2"/>
        <v/>
      </c>
      <c r="U46" s="85">
        <f t="shared" ca="1" si="2"/>
        <v>2.78497105719238E-3</v>
      </c>
    </row>
    <row r="47" spans="2:21">
      <c r="B47" s="84">
        <v>25</v>
      </c>
      <c r="C47" s="71" t="str">
        <f ca="1">VLOOKUP($B47,Analysis!$B$22:$AB$53,C$9,FALSE)</f>
        <v>AerCap</v>
      </c>
      <c r="D47" s="71" t="str">
        <f ca="1">VLOOKUP($B47,Analysis!$B$22:$AB$53,D$9,FALSE)</f>
        <v>AER</v>
      </c>
      <c r="E47" s="71" t="str">
        <f ca="1">VLOOKUP($B47,Analysis!$B$22:$AB$53,E$9,FALSE)</f>
        <v>Leasing</v>
      </c>
      <c r="F47" s="74">
        <f ca="1">VLOOKUP($B47,Analysis!$B$22:$AB$53,F$9,FALSE)</f>
        <v>4868</v>
      </c>
      <c r="G47" s="73">
        <f ca="1">VLOOKUP($B47,Analysis!$B$22:$AB$53,G$9,FALSE)</f>
        <v>0.44391947411668037</v>
      </c>
      <c r="H47" s="82">
        <f ca="1">VLOOKUP($B47,Analysis!$B$22:$AB$53,H$9,FALSE)</f>
        <v>37264.65306122449</v>
      </c>
      <c r="I47" s="73">
        <f ca="1">VLOOKUP($B47,Analysis!$B$22:$AB$53,I$9,FALSE)</f>
        <v>4.9610967716849363E-2</v>
      </c>
      <c r="J47" s="73">
        <f ca="1">VLOOKUP($B47,Analysis!$B$22:$AB$53,J$9,FALSE)</f>
        <v>5.1124602350917425E-2</v>
      </c>
      <c r="K47" s="73">
        <f ca="1">VLOOKUP($B47,Analysis!$B$22:$AB$53,K$9,FALSE)</f>
        <v>-1.5136346340680618E-3</v>
      </c>
      <c r="M47" s="84" t="str">
        <f t="shared" ca="1" si="3"/>
        <v>AerCap</v>
      </c>
      <c r="N47" s="94">
        <f t="shared" ca="1" si="1"/>
        <v>37264.65306122449</v>
      </c>
      <c r="O47" s="85" t="str">
        <f t="shared" ca="1" si="2"/>
        <v/>
      </c>
      <c r="P47" s="85" t="str">
        <f t="shared" ca="1" si="2"/>
        <v/>
      </c>
      <c r="Q47" s="85" t="str">
        <f t="shared" ca="1" si="2"/>
        <v/>
      </c>
      <c r="R47" s="85" t="str">
        <f t="shared" ca="1" si="2"/>
        <v/>
      </c>
      <c r="S47" s="85" t="str">
        <f t="shared" ca="1" si="2"/>
        <v/>
      </c>
      <c r="T47" s="85" t="str">
        <f t="shared" ca="1" si="2"/>
        <v/>
      </c>
      <c r="U47" s="85">
        <f t="shared" ca="1" si="2"/>
        <v>-1.5136346340680618E-3</v>
      </c>
    </row>
    <row r="48" spans="2:21">
      <c r="B48" s="84">
        <v>26</v>
      </c>
      <c r="C48" s="71" t="str">
        <f ca="1">VLOOKUP($B48,Analysis!$B$22:$AB$53,C$9,FALSE)</f>
        <v>GE</v>
      </c>
      <c r="D48" s="71" t="str">
        <f ca="1">VLOOKUP($B48,Analysis!$B$22:$AB$53,D$9,FALSE)</f>
        <v>GE</v>
      </c>
      <c r="E48" s="71" t="str">
        <f ca="1">VLOOKUP($B48,Analysis!$B$22:$AB$53,E$9,FALSE)</f>
        <v>Parts</v>
      </c>
      <c r="F48" s="74">
        <f ca="1">VLOOKUP($B48,Analysis!$B$22:$AB$53,F$9,FALSE)</f>
        <v>119687</v>
      </c>
      <c r="G48" s="73">
        <f ca="1">VLOOKUP($B48,Analysis!$B$22:$AB$53,G$9,FALSE)</f>
        <v>0.11732268333235857</v>
      </c>
      <c r="H48" s="82">
        <f ca="1">VLOOKUP($B48,Analysis!$B$22:$AB$53,H$9,FALSE)</f>
        <v>271111.70000000007</v>
      </c>
      <c r="I48" s="73">
        <f ca="1">VLOOKUP($B48,Analysis!$B$22:$AB$53,I$9,FALSE)</f>
        <v>5.1794149791395933E-2</v>
      </c>
      <c r="J48" s="73">
        <f ca="1">VLOOKUP($B48,Analysis!$B$22:$AB$53,J$9,FALSE)</f>
        <v>6.2185839190810895E-2</v>
      </c>
      <c r="K48" s="73">
        <f ca="1">VLOOKUP($B48,Analysis!$B$22:$AB$53,K$9,FALSE)</f>
        <v>-1.0391689399414962E-2</v>
      </c>
      <c r="M48" s="84" t="str">
        <f t="shared" ca="1" si="3"/>
        <v>GE</v>
      </c>
      <c r="N48" s="94">
        <f t="shared" ca="1" si="1"/>
        <v>271111.70000000007</v>
      </c>
      <c r="O48" s="85" t="str">
        <f t="shared" ca="1" si="2"/>
        <v/>
      </c>
      <c r="P48" s="85">
        <f t="shared" ca="1" si="2"/>
        <v>-1.0391689399414962E-2</v>
      </c>
      <c r="Q48" s="85" t="str">
        <f t="shared" ca="1" si="2"/>
        <v/>
      </c>
      <c r="R48" s="85" t="str">
        <f t="shared" ca="1" si="2"/>
        <v/>
      </c>
      <c r="S48" s="85" t="str">
        <f t="shared" ca="1" si="2"/>
        <v/>
      </c>
      <c r="T48" s="85" t="str">
        <f t="shared" ca="1" si="2"/>
        <v/>
      </c>
      <c r="U48" s="85" t="str">
        <f t="shared" ca="1" si="2"/>
        <v/>
      </c>
    </row>
    <row r="49" spans="2:21">
      <c r="B49" s="84">
        <v>27</v>
      </c>
      <c r="C49" s="71" t="str">
        <f ca="1">VLOOKUP($B49,Analysis!$B$22:$AB$53,C$9,FALSE)</f>
        <v>Expedia</v>
      </c>
      <c r="D49" s="71" t="str">
        <f ca="1">VLOOKUP($B49,Analysis!$B$22:$AB$53,D$9,FALSE)</f>
        <v>EXPE</v>
      </c>
      <c r="E49" s="71" t="str">
        <f ca="1">VLOOKUP($B49,Analysis!$B$22:$AB$53,E$9,FALSE)</f>
        <v>OTA</v>
      </c>
      <c r="F49" s="74">
        <f ca="1">VLOOKUP($B49,Analysis!$B$22:$AB$53,F$9,FALSE)</f>
        <v>8774</v>
      </c>
      <c r="G49" s="73">
        <f ca="1">VLOOKUP($B49,Analysis!$B$22:$AB$53,G$9,FALSE)</f>
        <v>6.2913152496010941E-2</v>
      </c>
      <c r="H49" s="82">
        <f ca="1">VLOOKUP($B49,Analysis!$B$22:$AB$53,H$9,FALSE)</f>
        <v>8035.4333333333316</v>
      </c>
      <c r="I49" s="73">
        <f ca="1">VLOOKUP($B49,Analysis!$B$22:$AB$53,I$9,FALSE)</f>
        <v>6.488999141303313E-2</v>
      </c>
      <c r="J49" s="73">
        <f ca="1">VLOOKUP($B49,Analysis!$B$22:$AB$53,J$9,FALSE)</f>
        <v>8.2336038604016365E-2</v>
      </c>
      <c r="K49" s="73">
        <f ca="1">VLOOKUP($B49,Analysis!$B$22:$AB$53,K$9,FALSE)</f>
        <v>-1.7446047190983235E-2</v>
      </c>
      <c r="M49" s="84" t="str">
        <f t="shared" ca="1" si="3"/>
        <v>Expedia</v>
      </c>
      <c r="N49" s="94">
        <f t="shared" ca="1" si="1"/>
        <v>8035.4333333333316</v>
      </c>
      <c r="O49" s="85" t="str">
        <f t="shared" ca="1" si="2"/>
        <v/>
      </c>
      <c r="P49" s="85" t="str">
        <f t="shared" ca="1" si="2"/>
        <v/>
      </c>
      <c r="Q49" s="85" t="str">
        <f t="shared" ca="1" si="2"/>
        <v/>
      </c>
      <c r="R49" s="85" t="str">
        <f t="shared" ca="1" si="2"/>
        <v/>
      </c>
      <c r="S49" s="85" t="str">
        <f t="shared" ca="1" si="2"/>
        <v/>
      </c>
      <c r="T49" s="85">
        <f t="shared" ca="1" si="2"/>
        <v>-1.7446047190983235E-2</v>
      </c>
      <c r="U49" s="85" t="str">
        <f t="shared" ca="1" si="2"/>
        <v/>
      </c>
    </row>
    <row r="50" spans="2:21">
      <c r="B50" s="84">
        <v>28</v>
      </c>
      <c r="C50" s="71" t="str">
        <f ca="1">VLOOKUP($B50,Analysis!$B$22:$AB$53,C$9,FALSE)</f>
        <v>SkyWest</v>
      </c>
      <c r="D50" s="71" t="str">
        <f ca="1">VLOOKUP($B50,Analysis!$B$22:$AB$53,D$9,FALSE)</f>
        <v>SKYW</v>
      </c>
      <c r="E50" s="71" t="str">
        <f ca="1">VLOOKUP($B50,Analysis!$B$22:$AB$53,E$9,FALSE)</f>
        <v>Airlines US</v>
      </c>
      <c r="F50" s="74">
        <f ca="1">VLOOKUP($B50,Analysis!$B$22:$AB$53,F$9,FALSE)</f>
        <v>3121</v>
      </c>
      <c r="G50" s="73">
        <f ca="1">VLOOKUP($B50,Analysis!$B$22:$AB$53,G$9,FALSE)</f>
        <v>9.3880166613264981E-2</v>
      </c>
      <c r="H50" s="82">
        <f ca="1">VLOOKUP($B50,Analysis!$B$22:$AB$53,H$9,FALSE)</f>
        <v>3780.8307692307694</v>
      </c>
      <c r="I50" s="73">
        <f ca="1">VLOOKUP($B50,Analysis!$B$22:$AB$53,I$9,FALSE)</f>
        <v>7.7496195382374247E-2</v>
      </c>
      <c r="J50" s="73">
        <f ca="1">VLOOKUP($B50,Analysis!$B$22:$AB$53,J$9,FALSE)</f>
        <v>0.10040210942649966</v>
      </c>
      <c r="K50" s="73">
        <f ca="1">VLOOKUP($B50,Analysis!$B$22:$AB$53,K$9,FALSE)</f>
        <v>-2.2905914044125411E-2</v>
      </c>
      <c r="M50" s="84" t="str">
        <f t="shared" ca="1" si="3"/>
        <v>SkyWest</v>
      </c>
      <c r="N50" s="94">
        <f t="shared" ca="1" si="1"/>
        <v>3780.8307692307694</v>
      </c>
      <c r="O50" s="85" t="str">
        <f t="shared" ca="1" si="2"/>
        <v/>
      </c>
      <c r="P50" s="85" t="str">
        <f t="shared" ca="1" si="2"/>
        <v/>
      </c>
      <c r="Q50" s="85">
        <f t="shared" ca="1" si="2"/>
        <v>-2.2905914044125411E-2</v>
      </c>
      <c r="R50" s="85" t="str">
        <f t="shared" ca="1" si="2"/>
        <v/>
      </c>
      <c r="S50" s="85" t="str">
        <f t="shared" ca="1" si="2"/>
        <v/>
      </c>
      <c r="T50" s="85" t="str">
        <f t="shared" ca="1" si="2"/>
        <v/>
      </c>
      <c r="U50" s="85" t="str">
        <f t="shared" ca="1" si="2"/>
        <v/>
      </c>
    </row>
    <row r="51" spans="2:21">
      <c r="B51" s="84">
        <v>29</v>
      </c>
      <c r="C51" s="71" t="str">
        <f ca="1">VLOOKUP($B51,Analysis!$B$22:$AB$53,C$9,FALSE)</f>
        <v>TripAdvisor</v>
      </c>
      <c r="D51" s="71" t="str">
        <f ca="1">VLOOKUP($B51,Analysis!$B$22:$AB$53,D$9,FALSE)</f>
        <v>TRIP</v>
      </c>
      <c r="E51" s="71" t="str">
        <f ca="1">VLOOKUP($B51,Analysis!$B$22:$AB$53,E$9,FALSE)</f>
        <v>OTA</v>
      </c>
      <c r="F51" s="74">
        <f ca="1">VLOOKUP($B51,Analysis!$B$22:$AB$53,F$9,FALSE)</f>
        <v>1480</v>
      </c>
      <c r="G51" s="73">
        <f ca="1">VLOOKUP($B51,Analysis!$B$22:$AB$53,G$9,FALSE)</f>
        <v>0.11216216216216217</v>
      </c>
      <c r="H51" s="82">
        <f ca="1">VLOOKUP($B51,Analysis!$B$22:$AB$53,H$9,FALSE)</f>
        <v>1630.9090909090912</v>
      </c>
      <c r="I51" s="73">
        <f ca="1">VLOOKUP($B51,Analysis!$B$22:$AB$53,I$9,FALSE)</f>
        <v>8.0887525083612022E-2</v>
      </c>
      <c r="J51" s="73">
        <f ca="1">VLOOKUP($B51,Analysis!$B$22:$AB$53,J$9,FALSE)</f>
        <v>0.10911592824080267</v>
      </c>
      <c r="K51" s="73">
        <f ca="1">VLOOKUP($B51,Analysis!$B$22:$AB$53,K$9,FALSE)</f>
        <v>-2.8228403157190649E-2</v>
      </c>
      <c r="M51" s="84" t="str">
        <f t="shared" ca="1" si="3"/>
        <v>TripAdvisor</v>
      </c>
      <c r="N51" s="94">
        <f t="shared" ca="1" si="1"/>
        <v>1630.9090909090912</v>
      </c>
      <c r="O51" s="85" t="str">
        <f t="shared" ca="1" si="2"/>
        <v/>
      </c>
      <c r="P51" s="85" t="str">
        <f t="shared" ca="1" si="2"/>
        <v/>
      </c>
      <c r="Q51" s="85" t="str">
        <f t="shared" ca="1" si="2"/>
        <v/>
      </c>
      <c r="R51" s="85" t="str">
        <f t="shared" ca="1" si="2"/>
        <v/>
      </c>
      <c r="S51" s="85" t="str">
        <f t="shared" ca="1" si="2"/>
        <v/>
      </c>
      <c r="T51" s="85">
        <f t="shared" ca="1" si="2"/>
        <v>-2.8228403157190649E-2</v>
      </c>
      <c r="U51" s="85" t="str">
        <f t="shared" ca="1" si="2"/>
        <v/>
      </c>
    </row>
    <row r="52" spans="2:21">
      <c r="B52" s="84">
        <v>30</v>
      </c>
      <c r="C52" s="71" t="str">
        <f ca="1">VLOOKUP($B52,Analysis!$B$22:$AB$53,C$9,FALSE)</f>
        <v>Airbus</v>
      </c>
      <c r="D52" s="71" t="str">
        <f ca="1">VLOOKUP($B52,Analysis!$B$22:$AB$53,D$9,FALSE)</f>
        <v>EADSF</v>
      </c>
      <c r="E52" s="71" t="str">
        <f ca="1">VLOOKUP($B52,Analysis!$B$22:$AB$53,E$9,FALSE)</f>
        <v>OEM</v>
      </c>
      <c r="F52" s="74">
        <f ca="1">VLOOKUP($B52,Analysis!$B$22:$AB$53,F$9,FALSE)</f>
        <v>60528.181818181816</v>
      </c>
      <c r="G52" s="73">
        <f ca="1">VLOOKUP($B52,Analysis!$B$22:$AB$53,G$9,FALSE)</f>
        <v>-2.7485318634445262E-3</v>
      </c>
      <c r="H52" s="82">
        <f ca="1">VLOOKUP($B52,Analysis!$B$22:$AB$53,H$9,FALSE)</f>
        <v>12285.914085914084</v>
      </c>
      <c r="I52" s="73">
        <f ca="1">VLOOKUP($B52,Analysis!$B$22:$AB$53,I$9,FALSE)</f>
        <v>-1.0488863248280234E-2</v>
      </c>
      <c r="J52" s="73">
        <f ca="1">VLOOKUP($B52,Analysis!$B$22:$AB$53,J$9,FALSE)</f>
        <v>4.1604819902912621E-2</v>
      </c>
      <c r="K52" s="73">
        <f ca="1">VLOOKUP($B52,Analysis!$B$22:$AB$53,K$9,FALSE)</f>
        <v>-5.2093683151192852E-2</v>
      </c>
      <c r="M52" s="84" t="str">
        <f t="shared" ca="1" si="3"/>
        <v>Airbus</v>
      </c>
      <c r="N52" s="94">
        <f t="shared" ca="1" si="1"/>
        <v>12285.914085914084</v>
      </c>
      <c r="O52" s="85">
        <f t="shared" ca="1" si="2"/>
        <v>-5.2093683151192852E-2</v>
      </c>
      <c r="P52" s="85" t="str">
        <f t="shared" ca="1" si="2"/>
        <v/>
      </c>
      <c r="Q52" s="85" t="str">
        <f t="shared" ca="1" si="2"/>
        <v/>
      </c>
      <c r="R52" s="85" t="str">
        <f t="shared" ca="1" si="2"/>
        <v/>
      </c>
      <c r="S52" s="85" t="str">
        <f t="shared" ca="1" si="2"/>
        <v/>
      </c>
      <c r="T52" s="85" t="str">
        <f t="shared" ca="1" si="2"/>
        <v/>
      </c>
      <c r="U52" s="85" t="str">
        <f t="shared" ca="1" si="2"/>
        <v/>
      </c>
    </row>
    <row r="53" spans="2:21">
      <c r="B53" s="84">
        <v>31</v>
      </c>
      <c r="C53" s="71" t="str">
        <f ca="1">VLOOKUP($B53,Analysis!$B$22:$AB$53,C$9,FALSE)</f>
        <v>Rolls Royce</v>
      </c>
      <c r="D53" s="71" t="str">
        <f ca="1">VLOOKUP($B53,Analysis!$B$22:$AB$53,D$9,FALSE)</f>
        <v>RYCEF</v>
      </c>
      <c r="E53" s="71" t="str">
        <f ca="1">VLOOKUP($B53,Analysis!$B$22:$AB$53,E$9,FALSE)</f>
        <v>Parts</v>
      </c>
      <c r="F53" s="74">
        <f ca="1">VLOOKUP($B53,Analysis!$B$22:$AB$53,F$9,FALSE)</f>
        <v>12014.99655</v>
      </c>
      <c r="G53" s="73">
        <f ca="1">VLOOKUP($B53,Analysis!$B$22:$AB$53,G$9,FALSE)</f>
        <v>-4.8813105984620532E-3</v>
      </c>
      <c r="H53" s="82">
        <f ca="1">VLOOKUP($B53,Analysis!$B$22:$AB$53,H$9,FALSE)</f>
        <v>3877.6066320712162</v>
      </c>
      <c r="I53" s="73">
        <f ca="1">VLOOKUP($B53,Analysis!$B$22:$AB$53,I$9,FALSE)</f>
        <v>-1.5125033445868847E-2</v>
      </c>
      <c r="J53" s="73">
        <f ca="1">VLOOKUP($B53,Analysis!$B$22:$AB$53,J$9,FALSE)</f>
        <v>0.11680713931581559</v>
      </c>
      <c r="K53" s="73">
        <f ca="1">VLOOKUP($B53,Analysis!$B$22:$AB$53,K$9,FALSE)</f>
        <v>-0.13193217276168442</v>
      </c>
      <c r="M53" s="84" t="str">
        <f t="shared" ca="1" si="3"/>
        <v>Rolls Royce</v>
      </c>
      <c r="N53" s="94">
        <f t="shared" ca="1" si="1"/>
        <v>3877.6066320712162</v>
      </c>
      <c r="O53" s="85" t="str">
        <f t="shared" ca="1" si="2"/>
        <v/>
      </c>
      <c r="P53" s="85">
        <f t="shared" ca="1" si="2"/>
        <v>-0.13193217276168442</v>
      </c>
      <c r="Q53" s="85" t="str">
        <f t="shared" ca="1" si="2"/>
        <v/>
      </c>
      <c r="R53" s="85" t="str">
        <f t="shared" ca="1" si="2"/>
        <v/>
      </c>
      <c r="S53" s="85" t="str">
        <f t="shared" ca="1" si="2"/>
        <v/>
      </c>
      <c r="T53" s="85" t="str">
        <f t="shared" ca="1" si="2"/>
        <v/>
      </c>
      <c r="U53" s="85" t="str">
        <f t="shared" ca="1" si="2"/>
        <v/>
      </c>
    </row>
    <row r="54" spans="2:21">
      <c r="B54" s="84">
        <v>32</v>
      </c>
      <c r="C54" s="71" t="e">
        <f ca="1">VLOOKUP($B54,Analysis!$B$22:$AB$53,C$9,FALSE)</f>
        <v>#N/A</v>
      </c>
      <c r="D54" s="71" t="e">
        <f ca="1">VLOOKUP($B54,Analysis!$B$22:$AB$53,D$9,FALSE)</f>
        <v>#N/A</v>
      </c>
      <c r="E54" s="71" t="e">
        <f ca="1">VLOOKUP($B54,Analysis!$B$22:$AB$53,E$9,FALSE)</f>
        <v>#N/A</v>
      </c>
      <c r="F54" s="74" t="e">
        <f ca="1">VLOOKUP($B54,Analysis!$B$22:$AB$53,F$9,FALSE)</f>
        <v>#N/A</v>
      </c>
      <c r="G54" s="73" t="e">
        <f ca="1">VLOOKUP($B54,Analysis!$B$22:$AB$53,G$9,FALSE)</f>
        <v>#N/A</v>
      </c>
      <c r="H54" s="82" t="e">
        <f ca="1">VLOOKUP($B54,Analysis!$B$22:$AB$53,H$9,FALSE)</f>
        <v>#N/A</v>
      </c>
      <c r="I54" s="73" t="e">
        <f ca="1">VLOOKUP($B54,Analysis!$B$22:$AB$53,I$9,FALSE)</f>
        <v>#N/A</v>
      </c>
      <c r="J54" s="73" t="e">
        <f ca="1">VLOOKUP($B54,Analysis!$B$22:$AB$53,J$9,FALSE)</f>
        <v>#N/A</v>
      </c>
      <c r="K54" s="73" t="e">
        <f ca="1">VLOOKUP($B54,Analysis!$B$22:$AB$53,K$9,FALSE)</f>
        <v>#N/A</v>
      </c>
      <c r="M54" s="84"/>
      <c r="N54" s="84"/>
      <c r="O54" s="84"/>
      <c r="P54" s="84"/>
      <c r="Q54" s="84"/>
      <c r="R54" s="84"/>
      <c r="S54" s="84"/>
      <c r="T54" s="84"/>
      <c r="U54" s="84"/>
    </row>
    <row r="55" spans="2:21">
      <c r="B55" s="84">
        <v>33</v>
      </c>
      <c r="C55" s="71" t="e">
        <f ca="1">VLOOKUP($B55,Analysis!$B$22:$AB$53,C$9,FALSE)</f>
        <v>#N/A</v>
      </c>
      <c r="D55" s="71" t="e">
        <f ca="1">VLOOKUP($B55,Analysis!$B$22:$AB$53,D$9,FALSE)</f>
        <v>#N/A</v>
      </c>
      <c r="E55" s="71" t="e">
        <f ca="1">VLOOKUP($B55,Analysis!$B$22:$AB$53,E$9,FALSE)</f>
        <v>#N/A</v>
      </c>
      <c r="F55" s="74" t="e">
        <f ca="1">VLOOKUP($B55,Analysis!$B$22:$AB$53,F$9,FALSE)</f>
        <v>#N/A</v>
      </c>
      <c r="G55" s="73" t="e">
        <f ca="1">VLOOKUP($B55,Analysis!$B$22:$AB$53,G$9,FALSE)</f>
        <v>#N/A</v>
      </c>
      <c r="H55" s="82" t="e">
        <f ca="1">VLOOKUP($B55,Analysis!$B$22:$AB$53,H$9,FALSE)</f>
        <v>#N/A</v>
      </c>
      <c r="I55" s="73" t="e">
        <f ca="1">VLOOKUP($B55,Analysis!$B$22:$AB$53,I$9,FALSE)</f>
        <v>#N/A</v>
      </c>
      <c r="J55" s="73" t="e">
        <f ca="1">VLOOKUP($B55,Analysis!$B$22:$AB$53,J$9,FALSE)</f>
        <v>#N/A</v>
      </c>
      <c r="K55" s="73" t="e">
        <f ca="1">VLOOKUP($B55,Analysis!$B$22:$AB$53,K$9,FALSE)</f>
        <v>#N/A</v>
      </c>
      <c r="M55" s="84"/>
      <c r="N55" s="84"/>
      <c r="O55" s="84"/>
      <c r="P55" s="84"/>
      <c r="Q55" s="84"/>
      <c r="R55" s="84"/>
      <c r="S55" s="84"/>
      <c r="T55" s="84"/>
      <c r="U55" s="84"/>
    </row>
    <row r="56" spans="2:21">
      <c r="B56" s="84">
        <v>34</v>
      </c>
      <c r="C56" s="71" t="e">
        <f ca="1">VLOOKUP($B56,Analysis!$B$22:$AB$53,C$9,FALSE)</f>
        <v>#N/A</v>
      </c>
      <c r="D56" s="71" t="e">
        <f ca="1">VLOOKUP($B56,Analysis!$B$22:$AB$53,D$9,FALSE)</f>
        <v>#N/A</v>
      </c>
      <c r="E56" s="71" t="e">
        <f ca="1">VLOOKUP($B56,Analysis!$B$22:$AB$53,E$9,FALSE)</f>
        <v>#N/A</v>
      </c>
      <c r="F56" s="74" t="e">
        <f ca="1">VLOOKUP($B56,Analysis!$B$22:$AB$53,F$9,FALSE)</f>
        <v>#N/A</v>
      </c>
      <c r="G56" s="73" t="e">
        <f ca="1">VLOOKUP($B56,Analysis!$B$22:$AB$53,G$9,FALSE)</f>
        <v>#N/A</v>
      </c>
      <c r="H56" s="82" t="e">
        <f ca="1">VLOOKUP($B56,Analysis!$B$22:$AB$53,H$9,FALSE)</f>
        <v>#N/A</v>
      </c>
      <c r="I56" s="73" t="e">
        <f ca="1">VLOOKUP($B56,Analysis!$B$22:$AB$53,I$9,FALSE)</f>
        <v>#N/A</v>
      </c>
      <c r="J56" s="73" t="e">
        <f ca="1">VLOOKUP($B56,Analysis!$B$22:$AB$53,J$9,FALSE)</f>
        <v>#N/A</v>
      </c>
      <c r="K56" s="73" t="e">
        <f ca="1">VLOOKUP($B56,Analysis!$B$22:$AB$53,K$9,FALSE)</f>
        <v>#N/A</v>
      </c>
      <c r="M56" s="84"/>
      <c r="N56" s="84"/>
      <c r="O56" s="84"/>
      <c r="P56" s="84"/>
      <c r="Q56" s="84"/>
      <c r="R56" s="84"/>
      <c r="S56" s="84"/>
      <c r="T56" s="84"/>
      <c r="U56" s="84"/>
    </row>
    <row r="57" spans="2:21">
      <c r="B57" s="84">
        <v>35</v>
      </c>
      <c r="C57" s="71" t="e">
        <f ca="1">VLOOKUP($B57,Analysis!$B$22:$AB$53,C$9,FALSE)</f>
        <v>#N/A</v>
      </c>
      <c r="D57" s="71" t="e">
        <f ca="1">VLOOKUP($B57,Analysis!$B$22:$AB$53,D$9,FALSE)</f>
        <v>#N/A</v>
      </c>
      <c r="E57" s="71" t="e">
        <f ca="1">VLOOKUP($B57,Analysis!$B$22:$AB$53,E$9,FALSE)</f>
        <v>#N/A</v>
      </c>
      <c r="F57" s="74" t="e">
        <f ca="1">VLOOKUP($B57,Analysis!$B$22:$AB$53,F$9,FALSE)</f>
        <v>#N/A</v>
      </c>
      <c r="G57" s="73" t="e">
        <f ca="1">VLOOKUP($B57,Analysis!$B$22:$AB$53,G$9,FALSE)</f>
        <v>#N/A</v>
      </c>
      <c r="H57" s="82" t="e">
        <f ca="1">VLOOKUP($B57,Analysis!$B$22:$AB$53,H$9,FALSE)</f>
        <v>#N/A</v>
      </c>
      <c r="I57" s="73" t="e">
        <f ca="1">VLOOKUP($B57,Analysis!$B$22:$AB$53,I$9,FALSE)</f>
        <v>#N/A</v>
      </c>
      <c r="J57" s="73" t="e">
        <f ca="1">VLOOKUP($B57,Analysis!$B$22:$AB$53,J$9,FALSE)</f>
        <v>#N/A</v>
      </c>
      <c r="K57" s="73" t="e">
        <f ca="1">VLOOKUP($B57,Analysis!$B$22:$AB$53,K$9,FALSE)</f>
        <v>#N/A</v>
      </c>
      <c r="M57" s="84"/>
      <c r="N57" s="84"/>
      <c r="O57" s="84"/>
      <c r="P57" s="84"/>
      <c r="Q57" s="84"/>
      <c r="R57" s="84"/>
      <c r="S57" s="84"/>
      <c r="T57" s="84"/>
      <c r="U57" s="84"/>
    </row>
  </sheetData>
  <dataValidations count="1">
    <dataValidation type="list" allowBlank="1" showInputMessage="1" showErrorMessage="1" sqref="D5">
      <formula1>"TTM,0,-1,-2,-3,-4,-5,-6,-7,-8,-9"</formula1>
    </dataValidation>
  </dataValidations>
  <pageMargins left="0.7" right="0.7" top="0.75" bottom="0.75" header="0.3" footer="0.3"/>
  <pageSetup paperSize="9" orientation="portrait" verticalDpi="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1"/>
  <sheetViews>
    <sheetView workbookViewId="0"/>
  </sheetViews>
  <sheetFormatPr defaultRowHeight="14.5"/>
  <sheetData>
    <row r="1" spans="1:12">
      <c r="A1" t="s">
        <v>380</v>
      </c>
    </row>
    <row r="2" spans="1:12">
      <c r="A2" t="s">
        <v>271</v>
      </c>
    </row>
    <row r="3" spans="1:12">
      <c r="B3" t="s">
        <v>381</v>
      </c>
      <c r="C3" t="s">
        <v>382</v>
      </c>
      <c r="D3" t="s">
        <v>383</v>
      </c>
      <c r="E3" t="s">
        <v>384</v>
      </c>
      <c r="F3" t="s">
        <v>385</v>
      </c>
      <c r="G3" t="s">
        <v>386</v>
      </c>
      <c r="H3" t="s">
        <v>387</v>
      </c>
      <c r="I3" t="s">
        <v>388</v>
      </c>
      <c r="J3" t="s">
        <v>389</v>
      </c>
      <c r="K3" t="s">
        <v>390</v>
      </c>
      <c r="L3" t="s">
        <v>180</v>
      </c>
    </row>
    <row r="4" spans="1:12">
      <c r="A4" t="s">
        <v>270</v>
      </c>
      <c r="B4" s="67">
        <v>1295</v>
      </c>
      <c r="C4" s="67">
        <v>2905</v>
      </c>
      <c r="D4" s="67">
        <v>3408</v>
      </c>
      <c r="E4" s="67">
        <v>3703</v>
      </c>
      <c r="F4" s="67">
        <v>3763</v>
      </c>
      <c r="G4" s="67">
        <v>3889</v>
      </c>
      <c r="H4" s="67">
        <v>3886</v>
      </c>
      <c r="I4" s="67">
        <v>3533</v>
      </c>
      <c r="J4" s="67">
        <v>3199</v>
      </c>
      <c r="K4" s="67">
        <v>3365</v>
      </c>
      <c r="L4" s="67">
        <v>3262</v>
      </c>
    </row>
    <row r="5" spans="1:12">
      <c r="A5" t="s">
        <v>269</v>
      </c>
      <c r="B5">
        <v>28.4</v>
      </c>
      <c r="C5">
        <v>23.2</v>
      </c>
      <c r="D5">
        <v>24.7</v>
      </c>
      <c r="E5">
        <v>25.4</v>
      </c>
      <c r="F5">
        <v>22.6</v>
      </c>
      <c r="G5">
        <v>19.2</v>
      </c>
      <c r="H5">
        <v>7.4</v>
      </c>
      <c r="I5">
        <v>23.9</v>
      </c>
      <c r="J5">
        <v>20.8</v>
      </c>
      <c r="K5">
        <v>13.1</v>
      </c>
      <c r="L5">
        <v>16.100000000000001</v>
      </c>
    </row>
    <row r="6" spans="1:12">
      <c r="A6" t="s">
        <v>268</v>
      </c>
      <c r="B6">
        <v>155</v>
      </c>
      <c r="C6">
        <v>335</v>
      </c>
      <c r="D6">
        <v>521</v>
      </c>
      <c r="E6">
        <v>568</v>
      </c>
      <c r="F6">
        <v>432</v>
      </c>
      <c r="G6">
        <v>303</v>
      </c>
      <c r="H6">
        <v>-176</v>
      </c>
      <c r="I6">
        <v>384</v>
      </c>
      <c r="J6">
        <v>218</v>
      </c>
      <c r="K6">
        <v>-8</v>
      </c>
      <c r="L6">
        <v>91</v>
      </c>
    </row>
    <row r="7" spans="1:12">
      <c r="A7" t="s">
        <v>267</v>
      </c>
      <c r="B7">
        <v>12</v>
      </c>
      <c r="C7">
        <v>11.5</v>
      </c>
      <c r="D7">
        <v>15.3</v>
      </c>
      <c r="E7">
        <v>15.3</v>
      </c>
      <c r="F7">
        <v>11.5</v>
      </c>
      <c r="G7">
        <v>7.8</v>
      </c>
      <c r="H7">
        <v>-4.5</v>
      </c>
      <c r="I7">
        <v>10.9</v>
      </c>
      <c r="J7">
        <v>6.8</v>
      </c>
      <c r="K7">
        <v>-0.2</v>
      </c>
      <c r="L7">
        <v>2.8</v>
      </c>
    </row>
    <row r="8" spans="1:12">
      <c r="A8" t="s">
        <v>266</v>
      </c>
      <c r="B8">
        <v>68</v>
      </c>
      <c r="C8">
        <v>150</v>
      </c>
      <c r="D8">
        <v>281</v>
      </c>
      <c r="E8">
        <v>297</v>
      </c>
      <c r="F8">
        <v>206</v>
      </c>
      <c r="G8">
        <v>239</v>
      </c>
      <c r="H8" s="67">
        <v>-1048</v>
      </c>
      <c r="I8">
        <v>-43</v>
      </c>
      <c r="J8">
        <v>-425</v>
      </c>
      <c r="K8">
        <v>-322</v>
      </c>
      <c r="L8">
        <v>-227</v>
      </c>
    </row>
    <row r="9" spans="1:12">
      <c r="A9" t="s">
        <v>265</v>
      </c>
      <c r="B9">
        <v>2.04</v>
      </c>
      <c r="C9">
        <v>3.16</v>
      </c>
      <c r="D9">
        <v>5.41</v>
      </c>
      <c r="E9">
        <v>5.67</v>
      </c>
      <c r="F9">
        <v>3.91</v>
      </c>
      <c r="G9">
        <v>4.68</v>
      </c>
      <c r="H9">
        <v>-21.29</v>
      </c>
      <c r="I9">
        <v>-0.87</v>
      </c>
      <c r="J9">
        <v>-8.6</v>
      </c>
      <c r="K9">
        <v>-6.47</v>
      </c>
      <c r="L9">
        <v>-4.57</v>
      </c>
    </row>
    <row r="10" spans="1:12">
      <c r="A10" t="s">
        <v>264</v>
      </c>
      <c r="B10">
        <v>0.08</v>
      </c>
      <c r="C10">
        <v>0.08</v>
      </c>
      <c r="D10">
        <v>0.14000000000000001</v>
      </c>
      <c r="E10">
        <v>0.16</v>
      </c>
      <c r="F10">
        <v>0.16</v>
      </c>
      <c r="G10">
        <v>0.16</v>
      </c>
      <c r="H10">
        <v>0.16</v>
      </c>
      <c r="I10">
        <v>0.16</v>
      </c>
      <c r="J10">
        <v>0.16</v>
      </c>
      <c r="K10">
        <v>0.16</v>
      </c>
      <c r="L10">
        <v>0.16</v>
      </c>
    </row>
    <row r="11" spans="1:12">
      <c r="A11" t="s">
        <v>263</v>
      </c>
      <c r="B11">
        <v>3.1</v>
      </c>
      <c r="C11">
        <v>2.5</v>
      </c>
      <c r="D11">
        <v>2.7</v>
      </c>
      <c r="E11">
        <v>2.5</v>
      </c>
      <c r="F11">
        <v>3.7</v>
      </c>
      <c r="G11">
        <v>4.0999999999999996</v>
      </c>
      <c r="H11">
        <v>6.8</v>
      </c>
    </row>
    <row r="12" spans="1:12">
      <c r="A12" t="s">
        <v>262</v>
      </c>
      <c r="B12">
        <v>33</v>
      </c>
      <c r="C12">
        <v>47</v>
      </c>
      <c r="D12">
        <v>52</v>
      </c>
      <c r="E12">
        <v>52</v>
      </c>
      <c r="F12">
        <v>53</v>
      </c>
      <c r="G12">
        <v>51</v>
      </c>
      <c r="H12">
        <v>49</v>
      </c>
      <c r="I12">
        <v>49</v>
      </c>
      <c r="J12">
        <v>49</v>
      </c>
      <c r="K12">
        <v>50</v>
      </c>
      <c r="L12">
        <v>50</v>
      </c>
    </row>
    <row r="13" spans="1:12">
      <c r="A13" t="s">
        <v>261</v>
      </c>
      <c r="B13">
        <v>25.81</v>
      </c>
      <c r="C13">
        <v>33.64</v>
      </c>
      <c r="D13">
        <v>36.46</v>
      </c>
      <c r="E13">
        <v>40.46</v>
      </c>
      <c r="F13">
        <v>44.09</v>
      </c>
      <c r="G13">
        <v>46.08</v>
      </c>
      <c r="H13">
        <v>43.94</v>
      </c>
      <c r="I13">
        <v>19.79</v>
      </c>
      <c r="J13">
        <v>15.07</v>
      </c>
      <c r="K13">
        <v>-5.54</v>
      </c>
      <c r="L13">
        <v>-11.15</v>
      </c>
    </row>
    <row r="14" spans="1:12">
      <c r="A14" t="s">
        <v>260</v>
      </c>
      <c r="B14">
        <v>170</v>
      </c>
      <c r="C14">
        <v>142</v>
      </c>
      <c r="D14">
        <v>228</v>
      </c>
      <c r="E14">
        <v>321</v>
      </c>
      <c r="F14">
        <v>135</v>
      </c>
      <c r="G14">
        <v>467</v>
      </c>
      <c r="H14">
        <v>84</v>
      </c>
      <c r="I14">
        <v>282</v>
      </c>
      <c r="J14">
        <v>-289</v>
      </c>
      <c r="K14">
        <v>-174</v>
      </c>
      <c r="L14">
        <v>-104</v>
      </c>
    </row>
    <row r="15" spans="1:12">
      <c r="A15" t="s">
        <v>259</v>
      </c>
      <c r="B15">
        <v>-32</v>
      </c>
      <c r="C15">
        <v>-90</v>
      </c>
      <c r="D15">
        <v>-91</v>
      </c>
      <c r="E15">
        <v>-122</v>
      </c>
      <c r="F15">
        <v>-197</v>
      </c>
      <c r="G15">
        <v>-109</v>
      </c>
      <c r="H15">
        <v>-80</v>
      </c>
      <c r="I15">
        <v>-52</v>
      </c>
      <c r="J15">
        <v>-42</v>
      </c>
      <c r="K15">
        <v>-47</v>
      </c>
      <c r="L15">
        <v>-43</v>
      </c>
    </row>
    <row r="16" spans="1:12">
      <c r="A16" t="s">
        <v>258</v>
      </c>
      <c r="B16">
        <v>138</v>
      </c>
      <c r="C16">
        <v>52</v>
      </c>
      <c r="D16">
        <v>137</v>
      </c>
      <c r="E16">
        <v>199</v>
      </c>
      <c r="F16">
        <v>-62</v>
      </c>
      <c r="G16">
        <v>358</v>
      </c>
      <c r="H16">
        <v>4</v>
      </c>
      <c r="I16">
        <v>230</v>
      </c>
      <c r="J16">
        <v>-331</v>
      </c>
      <c r="K16">
        <v>-222</v>
      </c>
      <c r="L16">
        <v>-147</v>
      </c>
    </row>
    <row r="17" spans="1:12">
      <c r="A17" t="s">
        <v>257</v>
      </c>
      <c r="B17">
        <v>4.1399999999999997</v>
      </c>
      <c r="C17">
        <v>1.1000000000000001</v>
      </c>
      <c r="D17">
        <v>1.76</v>
      </c>
      <c r="E17">
        <v>3.74</v>
      </c>
      <c r="F17">
        <v>-1.21</v>
      </c>
      <c r="G17">
        <v>5.47</v>
      </c>
      <c r="H17">
        <v>-2.13</v>
      </c>
      <c r="I17">
        <v>0.73</v>
      </c>
      <c r="J17">
        <v>4.1500000000000004</v>
      </c>
      <c r="K17">
        <v>-6.63</v>
      </c>
    </row>
    <row r="18" spans="1:12">
      <c r="A18" t="s">
        <v>256</v>
      </c>
      <c r="B18">
        <v>488</v>
      </c>
      <c r="C18">
        <v>277</v>
      </c>
      <c r="D18">
        <v>698</v>
      </c>
      <c r="E18">
        <v>890</v>
      </c>
      <c r="F18" s="67">
        <v>1142</v>
      </c>
      <c r="G18" s="67">
        <v>1147</v>
      </c>
      <c r="H18">
        <v>607</v>
      </c>
      <c r="I18">
        <v>439</v>
      </c>
      <c r="J18">
        <v>930</v>
      </c>
      <c r="K18">
        <v>266</v>
      </c>
    </row>
    <row r="20" spans="1:12">
      <c r="A20" t="s">
        <v>255</v>
      </c>
    </row>
    <row r="21" spans="1:12">
      <c r="A21" t="s">
        <v>254</v>
      </c>
      <c r="B21" t="s">
        <v>381</v>
      </c>
      <c r="C21" t="s">
        <v>382</v>
      </c>
      <c r="D21" t="s">
        <v>383</v>
      </c>
      <c r="E21" t="s">
        <v>384</v>
      </c>
      <c r="F21" t="s">
        <v>385</v>
      </c>
      <c r="G21" t="s">
        <v>386</v>
      </c>
      <c r="H21" t="s">
        <v>387</v>
      </c>
      <c r="I21" t="s">
        <v>388</v>
      </c>
      <c r="J21" t="s">
        <v>389</v>
      </c>
      <c r="K21" t="s">
        <v>390</v>
      </c>
      <c r="L21" t="s">
        <v>180</v>
      </c>
    </row>
    <row r="22" spans="1:12">
      <c r="A22" t="s">
        <v>253</v>
      </c>
      <c r="B22">
        <v>100</v>
      </c>
      <c r="C22">
        <v>100</v>
      </c>
      <c r="D22">
        <v>100</v>
      </c>
      <c r="E22">
        <v>100</v>
      </c>
      <c r="F22">
        <v>100</v>
      </c>
      <c r="G22">
        <v>100</v>
      </c>
      <c r="H22">
        <v>100</v>
      </c>
      <c r="I22">
        <v>100</v>
      </c>
      <c r="J22">
        <v>100</v>
      </c>
      <c r="K22">
        <v>100</v>
      </c>
      <c r="L22">
        <v>100</v>
      </c>
    </row>
    <row r="23" spans="1:12">
      <c r="A23" t="s">
        <v>252</v>
      </c>
      <c r="B23">
        <v>71.61</v>
      </c>
      <c r="C23">
        <v>76.819999999999993</v>
      </c>
      <c r="D23">
        <v>75.27</v>
      </c>
      <c r="E23">
        <v>74.63</v>
      </c>
      <c r="F23">
        <v>77.37</v>
      </c>
      <c r="G23">
        <v>80.78</v>
      </c>
      <c r="H23">
        <v>92.57</v>
      </c>
      <c r="I23">
        <v>76.14</v>
      </c>
      <c r="J23">
        <v>79.19</v>
      </c>
      <c r="K23">
        <v>86.92</v>
      </c>
      <c r="L23">
        <v>83.9</v>
      </c>
    </row>
    <row r="24" spans="1:12">
      <c r="A24" t="s">
        <v>251</v>
      </c>
      <c r="B24">
        <v>28.39</v>
      </c>
      <c r="C24">
        <v>23.18</v>
      </c>
      <c r="D24">
        <v>24.73</v>
      </c>
      <c r="E24">
        <v>25.37</v>
      </c>
      <c r="F24">
        <v>22.63</v>
      </c>
      <c r="G24">
        <v>19.22</v>
      </c>
      <c r="H24">
        <v>7.43</v>
      </c>
      <c r="I24">
        <v>23.86</v>
      </c>
      <c r="J24">
        <v>20.81</v>
      </c>
      <c r="K24">
        <v>13.08</v>
      </c>
      <c r="L24">
        <v>16.100000000000001</v>
      </c>
    </row>
    <row r="25" spans="1:12">
      <c r="A25" t="s">
        <v>250</v>
      </c>
      <c r="B25">
        <v>12.19</v>
      </c>
      <c r="C25">
        <v>8.2200000000000006</v>
      </c>
      <c r="D25">
        <v>7.12</v>
      </c>
      <c r="E25">
        <v>6.52</v>
      </c>
      <c r="F25">
        <v>6.77</v>
      </c>
      <c r="G25">
        <v>7.35</v>
      </c>
      <c r="H25">
        <v>7.39</v>
      </c>
      <c r="I25">
        <v>7.97</v>
      </c>
      <c r="J25">
        <v>9.0500000000000007</v>
      </c>
      <c r="K25">
        <v>8.8699999999999992</v>
      </c>
      <c r="L25">
        <v>8.5500000000000007</v>
      </c>
    </row>
    <row r="26" spans="1:12">
      <c r="A26" t="s">
        <v>249</v>
      </c>
    </row>
    <row r="27" spans="1:12">
      <c r="A27" t="s">
        <v>248</v>
      </c>
      <c r="B27">
        <v>4.2</v>
      </c>
      <c r="C27">
        <v>3.43</v>
      </c>
      <c r="D27">
        <v>2.33</v>
      </c>
      <c r="E27">
        <v>3.5</v>
      </c>
      <c r="F27">
        <v>4.37</v>
      </c>
      <c r="G27">
        <v>4.07</v>
      </c>
      <c r="H27">
        <v>4.57</v>
      </c>
      <c r="I27">
        <v>5.01</v>
      </c>
      <c r="J27">
        <v>4.95</v>
      </c>
      <c r="K27">
        <v>4.45</v>
      </c>
      <c r="L27">
        <v>4.76</v>
      </c>
    </row>
    <row r="28" spans="1:12">
      <c r="A28" t="s">
        <v>247</v>
      </c>
      <c r="B28">
        <v>11.99</v>
      </c>
      <c r="C28">
        <v>11.53</v>
      </c>
      <c r="D28">
        <v>15.29</v>
      </c>
      <c r="E28">
        <v>15.35</v>
      </c>
      <c r="F28">
        <v>11.49</v>
      </c>
      <c r="G28">
        <v>7.8</v>
      </c>
      <c r="H28">
        <v>-4.54</v>
      </c>
      <c r="I28">
        <v>10.88</v>
      </c>
      <c r="J28">
        <v>6.81</v>
      </c>
      <c r="K28">
        <v>-0.25</v>
      </c>
      <c r="L28">
        <v>2.79</v>
      </c>
    </row>
    <row r="29" spans="1:12">
      <c r="A29" t="s">
        <v>246</v>
      </c>
      <c r="B29">
        <v>-2.23</v>
      </c>
      <c r="C29">
        <v>-3.46</v>
      </c>
      <c r="D29">
        <v>-2.4500000000000002</v>
      </c>
      <c r="E29">
        <v>-2.84</v>
      </c>
      <c r="F29">
        <v>-3.19</v>
      </c>
      <c r="G29">
        <v>1.19</v>
      </c>
      <c r="H29">
        <v>-25.29</v>
      </c>
      <c r="I29">
        <v>-11.55</v>
      </c>
      <c r="J29">
        <v>-21.25</v>
      </c>
      <c r="K29">
        <v>-9.48</v>
      </c>
      <c r="L29">
        <v>-9.81</v>
      </c>
    </row>
    <row r="30" spans="1:12">
      <c r="A30" t="s">
        <v>245</v>
      </c>
      <c r="B30">
        <v>9.77</v>
      </c>
      <c r="C30">
        <v>8.07</v>
      </c>
      <c r="D30">
        <v>12.84</v>
      </c>
      <c r="E30">
        <v>12.51</v>
      </c>
      <c r="F30">
        <v>8.3000000000000007</v>
      </c>
      <c r="G30">
        <v>8.98</v>
      </c>
      <c r="H30">
        <v>-29.83</v>
      </c>
      <c r="I30">
        <v>-0.67</v>
      </c>
      <c r="J30">
        <v>-14.44</v>
      </c>
      <c r="K30">
        <v>-9.7200000000000006</v>
      </c>
      <c r="L30">
        <v>-7.01</v>
      </c>
    </row>
    <row r="32" spans="1:12">
      <c r="A32" t="s">
        <v>244</v>
      </c>
      <c r="B32" t="s">
        <v>381</v>
      </c>
      <c r="C32" t="s">
        <v>382</v>
      </c>
      <c r="D32" t="s">
        <v>383</v>
      </c>
      <c r="E32" t="s">
        <v>384</v>
      </c>
      <c r="F32" t="s">
        <v>385</v>
      </c>
      <c r="G32" t="s">
        <v>386</v>
      </c>
      <c r="H32" t="s">
        <v>387</v>
      </c>
      <c r="I32" t="s">
        <v>388</v>
      </c>
      <c r="J32" t="s">
        <v>389</v>
      </c>
      <c r="K32" t="s">
        <v>390</v>
      </c>
      <c r="L32" t="s">
        <v>180</v>
      </c>
    </row>
    <row r="33" spans="1:12">
      <c r="A33" t="s">
        <v>243</v>
      </c>
      <c r="B33">
        <v>32.549999999999997</v>
      </c>
      <c r="C33">
        <v>35</v>
      </c>
      <c r="D33">
        <v>35.64</v>
      </c>
      <c r="E33">
        <v>35.79</v>
      </c>
      <c r="F33">
        <v>33.94</v>
      </c>
      <c r="G33">
        <v>31.66</v>
      </c>
    </row>
    <row r="34" spans="1:12">
      <c r="A34" t="s">
        <v>242</v>
      </c>
      <c r="B34">
        <v>5.23</v>
      </c>
      <c r="C34">
        <v>5.16</v>
      </c>
      <c r="D34">
        <v>8.24</v>
      </c>
      <c r="E34">
        <v>8.0299999999999994</v>
      </c>
      <c r="F34">
        <v>5.48</v>
      </c>
      <c r="G34">
        <v>6.14</v>
      </c>
      <c r="H34">
        <v>-26.97</v>
      </c>
      <c r="I34">
        <v>-1.22</v>
      </c>
      <c r="J34">
        <v>-13.3</v>
      </c>
      <c r="K34">
        <v>-9.56</v>
      </c>
      <c r="L34">
        <v>-6.96</v>
      </c>
    </row>
    <row r="35" spans="1:12">
      <c r="A35" t="s">
        <v>241</v>
      </c>
      <c r="B35">
        <v>0.78</v>
      </c>
      <c r="C35">
        <v>0.94</v>
      </c>
      <c r="D35">
        <v>0.76</v>
      </c>
      <c r="E35">
        <v>0.76</v>
      </c>
      <c r="F35">
        <v>0.7</v>
      </c>
      <c r="G35">
        <v>0.67</v>
      </c>
      <c r="H35">
        <v>0.71</v>
      </c>
      <c r="I35">
        <v>0.76</v>
      </c>
      <c r="J35">
        <v>0.78</v>
      </c>
      <c r="K35">
        <v>1.01</v>
      </c>
      <c r="L35">
        <v>1.05</v>
      </c>
    </row>
    <row r="36" spans="1:12">
      <c r="A36" t="s">
        <v>240</v>
      </c>
      <c r="B36">
        <v>4.0999999999999996</v>
      </c>
      <c r="C36">
        <v>4.8499999999999996</v>
      </c>
      <c r="D36">
        <v>6.22</v>
      </c>
      <c r="E36">
        <v>6.11</v>
      </c>
      <c r="F36">
        <v>3.84</v>
      </c>
      <c r="G36">
        <v>4.1100000000000003</v>
      </c>
      <c r="H36">
        <v>-19.22</v>
      </c>
      <c r="I36">
        <v>-0.93</v>
      </c>
      <c r="J36">
        <v>-10.35</v>
      </c>
      <c r="K36">
        <v>-9.66</v>
      </c>
      <c r="L36">
        <v>-7.28</v>
      </c>
    </row>
    <row r="37" spans="1:12">
      <c r="A37" t="s">
        <v>239</v>
      </c>
      <c r="B37">
        <v>1.99</v>
      </c>
      <c r="C37">
        <v>2.74</v>
      </c>
      <c r="D37">
        <v>2.54</v>
      </c>
      <c r="E37">
        <v>2.5299999999999998</v>
      </c>
      <c r="F37">
        <v>2.4300000000000002</v>
      </c>
      <c r="G37">
        <v>2.84</v>
      </c>
      <c r="H37">
        <v>5.17</v>
      </c>
      <c r="I37">
        <v>5.22</v>
      </c>
      <c r="J37">
        <v>8.4499999999999993</v>
      </c>
    </row>
    <row r="38" spans="1:12">
      <c r="A38" t="s">
        <v>238</v>
      </c>
      <c r="B38">
        <v>8.26</v>
      </c>
      <c r="C38">
        <v>12.03</v>
      </c>
      <c r="D38">
        <v>16.399999999999999</v>
      </c>
      <c r="E38">
        <v>15.49</v>
      </c>
      <c r="F38">
        <v>9.5299999999999994</v>
      </c>
      <c r="G38">
        <v>10.8</v>
      </c>
      <c r="H38">
        <v>-68.25</v>
      </c>
      <c r="I38">
        <v>-4.82</v>
      </c>
      <c r="J38">
        <v>-65.599999999999994</v>
      </c>
    </row>
    <row r="39" spans="1:12">
      <c r="A39" t="s">
        <v>237</v>
      </c>
      <c r="B39">
        <v>6.66</v>
      </c>
      <c r="C39">
        <v>9.35</v>
      </c>
      <c r="D39">
        <v>11.21</v>
      </c>
      <c r="E39">
        <v>10.78</v>
      </c>
      <c r="F39">
        <v>7.33</v>
      </c>
      <c r="G39">
        <v>8.08</v>
      </c>
      <c r="H39">
        <v>-33.619999999999997</v>
      </c>
      <c r="I39">
        <v>-1.29</v>
      </c>
      <c r="J39">
        <v>-16.98</v>
      </c>
    </row>
    <row r="40" spans="1:12">
      <c r="A40" t="s">
        <v>236</v>
      </c>
      <c r="B40">
        <v>5.38</v>
      </c>
      <c r="C40">
        <v>3.95</v>
      </c>
      <c r="D40">
        <v>6.67</v>
      </c>
      <c r="E40">
        <v>7.79</v>
      </c>
      <c r="F40">
        <v>4.5599999999999996</v>
      </c>
      <c r="G40">
        <v>5.09</v>
      </c>
      <c r="H40">
        <v>-16.04</v>
      </c>
      <c r="I40">
        <v>0.71</v>
      </c>
      <c r="J40">
        <v>-3.64</v>
      </c>
      <c r="K40">
        <v>-1.85</v>
      </c>
      <c r="L40">
        <v>-0.96</v>
      </c>
    </row>
    <row r="42" spans="1:12">
      <c r="A42" t="s">
        <v>235</v>
      </c>
    </row>
    <row r="43" spans="1:12">
      <c r="B43" t="s">
        <v>381</v>
      </c>
      <c r="C43" t="s">
        <v>382</v>
      </c>
      <c r="D43" t="s">
        <v>383</v>
      </c>
      <c r="E43" t="s">
        <v>384</v>
      </c>
      <c r="F43" t="s">
        <v>385</v>
      </c>
      <c r="G43" t="s">
        <v>386</v>
      </c>
      <c r="H43" t="s">
        <v>387</v>
      </c>
      <c r="I43" t="s">
        <v>388</v>
      </c>
      <c r="J43" t="s">
        <v>389</v>
      </c>
      <c r="K43" t="s">
        <v>390</v>
      </c>
      <c r="L43" t="s">
        <v>196</v>
      </c>
    </row>
    <row r="44" spans="1:12">
      <c r="A44" t="s">
        <v>234</v>
      </c>
    </row>
    <row r="45" spans="1:12">
      <c r="A45" t="s">
        <v>230</v>
      </c>
      <c r="B45">
        <v>4.3899999999999997</v>
      </c>
      <c r="C45">
        <v>124.39</v>
      </c>
      <c r="D45">
        <v>17.3</v>
      </c>
      <c r="E45">
        <v>8.65</v>
      </c>
      <c r="F45">
        <v>1.64</v>
      </c>
      <c r="G45">
        <v>3.33</v>
      </c>
      <c r="H45">
        <v>-7.0000000000000007E-2</v>
      </c>
      <c r="I45">
        <v>-9.09</v>
      </c>
      <c r="J45">
        <v>-9.4499999999999993</v>
      </c>
      <c r="K45">
        <v>5.19</v>
      </c>
      <c r="L45">
        <v>-12.33</v>
      </c>
    </row>
    <row r="46" spans="1:12">
      <c r="A46" t="s">
        <v>229</v>
      </c>
      <c r="B46">
        <v>10.69</v>
      </c>
      <c r="C46">
        <v>36.15</v>
      </c>
      <c r="D46">
        <v>40.06</v>
      </c>
      <c r="E46">
        <v>41.94</v>
      </c>
      <c r="F46">
        <v>9.01</v>
      </c>
      <c r="G46">
        <v>4.5</v>
      </c>
      <c r="H46">
        <v>1.62</v>
      </c>
      <c r="I46">
        <v>-2.08</v>
      </c>
      <c r="J46">
        <v>-6.3</v>
      </c>
      <c r="K46">
        <v>-4.6900000000000004</v>
      </c>
    </row>
    <row r="47" spans="1:12">
      <c r="A47" t="s">
        <v>228</v>
      </c>
      <c r="B47">
        <v>13.46</v>
      </c>
      <c r="C47">
        <v>30.75</v>
      </c>
      <c r="D47">
        <v>28.98</v>
      </c>
      <c r="E47">
        <v>26.32</v>
      </c>
      <c r="F47">
        <v>24.85</v>
      </c>
      <c r="G47">
        <v>24.6</v>
      </c>
      <c r="H47">
        <v>5.99</v>
      </c>
      <c r="I47">
        <v>0.72</v>
      </c>
      <c r="J47">
        <v>-2.88</v>
      </c>
      <c r="K47">
        <v>-2.21</v>
      </c>
    </row>
    <row r="48" spans="1:12">
      <c r="A48" t="s">
        <v>227</v>
      </c>
      <c r="B48">
        <v>11.35</v>
      </c>
      <c r="C48">
        <v>17.88</v>
      </c>
      <c r="D48">
        <v>18.72</v>
      </c>
      <c r="E48">
        <v>20.68</v>
      </c>
      <c r="F48">
        <v>19.989999999999998</v>
      </c>
      <c r="G48">
        <v>18.899999999999999</v>
      </c>
      <c r="H48">
        <v>17.72</v>
      </c>
      <c r="I48">
        <v>13.98</v>
      </c>
      <c r="J48">
        <v>10.76</v>
      </c>
      <c r="K48">
        <v>10.49</v>
      </c>
    </row>
    <row r="49" spans="1:12">
      <c r="A49" t="s">
        <v>233</v>
      </c>
    </row>
    <row r="50" spans="1:12">
      <c r="A50" t="s">
        <v>230</v>
      </c>
      <c r="B50">
        <v>2.2200000000000002</v>
      </c>
      <c r="C50">
        <v>115.7</v>
      </c>
      <c r="D50">
        <v>55.57</v>
      </c>
      <c r="E50">
        <v>9.08</v>
      </c>
      <c r="F50">
        <v>-23.91</v>
      </c>
      <c r="G50">
        <v>-29.9</v>
      </c>
      <c r="J50">
        <v>-43.32</v>
      </c>
      <c r="L50">
        <v>-172.01</v>
      </c>
    </row>
    <row r="51" spans="1:12">
      <c r="A51" t="s">
        <v>229</v>
      </c>
      <c r="B51">
        <v>19.649999999999999</v>
      </c>
      <c r="C51">
        <v>38.409999999999997</v>
      </c>
      <c r="D51">
        <v>50.81</v>
      </c>
      <c r="E51">
        <v>54.11</v>
      </c>
      <c r="F51">
        <v>8.89</v>
      </c>
      <c r="G51">
        <v>-16.52</v>
      </c>
      <c r="I51">
        <v>-3.84</v>
      </c>
      <c r="J51">
        <v>-10.42</v>
      </c>
    </row>
    <row r="52" spans="1:12">
      <c r="A52" t="s">
        <v>228</v>
      </c>
      <c r="B52">
        <v>35.96</v>
      </c>
      <c r="C52">
        <v>42.96</v>
      </c>
      <c r="D52">
        <v>41.87</v>
      </c>
      <c r="E52">
        <v>35.090000000000003</v>
      </c>
      <c r="F52">
        <v>23.27</v>
      </c>
      <c r="G52">
        <v>14.32</v>
      </c>
      <c r="I52">
        <v>-5.9</v>
      </c>
      <c r="J52">
        <v>-17.45</v>
      </c>
    </row>
    <row r="53" spans="1:12">
      <c r="A53" t="s">
        <v>227</v>
      </c>
      <c r="B53">
        <v>9.5399999999999991</v>
      </c>
      <c r="C53">
        <v>15.18</v>
      </c>
      <c r="D53">
        <v>19.95</v>
      </c>
      <c r="E53">
        <v>23.19</v>
      </c>
      <c r="F53">
        <v>28.01</v>
      </c>
      <c r="G53">
        <v>24.67</v>
      </c>
      <c r="I53">
        <v>15.54</v>
      </c>
      <c r="J53">
        <v>5.6</v>
      </c>
    </row>
    <row r="54" spans="1:12">
      <c r="A54" t="s">
        <v>232</v>
      </c>
    </row>
    <row r="55" spans="1:12">
      <c r="A55" t="s">
        <v>230</v>
      </c>
      <c r="B55">
        <v>-27.19</v>
      </c>
      <c r="C55">
        <v>121.21</v>
      </c>
      <c r="D55">
        <v>87.36</v>
      </c>
      <c r="E55">
        <v>5.87</v>
      </c>
      <c r="F55">
        <v>-30.63</v>
      </c>
      <c r="G55">
        <v>15.73</v>
      </c>
    </row>
    <row r="56" spans="1:12">
      <c r="A56" t="s">
        <v>229</v>
      </c>
      <c r="B56">
        <v>12.91</v>
      </c>
      <c r="C56">
        <v>30.61</v>
      </c>
      <c r="D56">
        <v>44.51</v>
      </c>
      <c r="E56">
        <v>63.72</v>
      </c>
      <c r="F56">
        <v>11.23</v>
      </c>
      <c r="G56">
        <v>-5.28</v>
      </c>
    </row>
    <row r="57" spans="1:12">
      <c r="A57" t="s">
        <v>228</v>
      </c>
      <c r="B57">
        <v>42.76</v>
      </c>
      <c r="C57">
        <v>34.14</v>
      </c>
      <c r="D57">
        <v>42.94</v>
      </c>
      <c r="E57">
        <v>34.61</v>
      </c>
      <c r="F57">
        <v>17.25</v>
      </c>
      <c r="G57">
        <v>28.64</v>
      </c>
    </row>
    <row r="58" spans="1:12">
      <c r="A58" t="s">
        <v>227</v>
      </c>
      <c r="B58">
        <v>6.95</v>
      </c>
      <c r="C58">
        <v>14.35</v>
      </c>
      <c r="D58">
        <v>18.97</v>
      </c>
      <c r="E58">
        <v>23.27</v>
      </c>
      <c r="F58">
        <v>27.46</v>
      </c>
      <c r="G58">
        <v>35.520000000000003</v>
      </c>
    </row>
    <row r="59" spans="1:12">
      <c r="A59" t="s">
        <v>231</v>
      </c>
    </row>
    <row r="60" spans="1:12">
      <c r="A60" t="s">
        <v>230</v>
      </c>
      <c r="B60">
        <v>-27.45</v>
      </c>
      <c r="C60">
        <v>55.04</v>
      </c>
      <c r="D60">
        <v>71.47</v>
      </c>
      <c r="E60">
        <v>4.8099999999999996</v>
      </c>
      <c r="F60">
        <v>-31.04</v>
      </c>
      <c r="G60">
        <v>19.690000000000001</v>
      </c>
      <c r="L60">
        <v>-123.38</v>
      </c>
    </row>
    <row r="61" spans="1:12">
      <c r="A61" t="s">
        <v>229</v>
      </c>
      <c r="B61">
        <v>12.35</v>
      </c>
      <c r="C61">
        <v>18</v>
      </c>
      <c r="D61">
        <v>24.48</v>
      </c>
      <c r="E61">
        <v>40.71</v>
      </c>
      <c r="F61">
        <v>7.41</v>
      </c>
      <c r="G61">
        <v>-4.72</v>
      </c>
    </row>
    <row r="62" spans="1:12">
      <c r="A62" t="s">
        <v>228</v>
      </c>
      <c r="B62">
        <v>41.4</v>
      </c>
      <c r="C62">
        <v>24.03</v>
      </c>
      <c r="D62">
        <v>30.4</v>
      </c>
      <c r="E62">
        <v>24.18</v>
      </c>
      <c r="F62">
        <v>6.87</v>
      </c>
      <c r="G62">
        <v>18.12</v>
      </c>
    </row>
    <row r="63" spans="1:12">
      <c r="A63" t="s">
        <v>227</v>
      </c>
      <c r="B63">
        <v>3.85</v>
      </c>
      <c r="C63">
        <v>7.33</v>
      </c>
      <c r="D63">
        <v>13.28</v>
      </c>
      <c r="E63">
        <v>17.25</v>
      </c>
      <c r="F63">
        <v>21.24</v>
      </c>
      <c r="G63">
        <v>29.24</v>
      </c>
    </row>
    <row r="65" spans="1:12">
      <c r="A65" t="s">
        <v>226</v>
      </c>
    </row>
    <row r="66" spans="1:12">
      <c r="A66" t="s">
        <v>225</v>
      </c>
      <c r="B66" t="s">
        <v>381</v>
      </c>
      <c r="C66" t="s">
        <v>382</v>
      </c>
      <c r="D66" t="s">
        <v>383</v>
      </c>
      <c r="E66" t="s">
        <v>384</v>
      </c>
      <c r="F66" t="s">
        <v>385</v>
      </c>
      <c r="G66" t="s">
        <v>386</v>
      </c>
      <c r="H66" t="s">
        <v>387</v>
      </c>
      <c r="I66" t="s">
        <v>388</v>
      </c>
      <c r="J66" t="s">
        <v>389</v>
      </c>
      <c r="K66" t="s">
        <v>390</v>
      </c>
      <c r="L66" t="s">
        <v>180</v>
      </c>
    </row>
    <row r="67" spans="1:12">
      <c r="A67" t="s">
        <v>224</v>
      </c>
      <c r="B67">
        <v>25.67</v>
      </c>
      <c r="C67">
        <v>-16.12</v>
      </c>
      <c r="D67">
        <v>60.07</v>
      </c>
      <c r="E67">
        <v>40.89</v>
      </c>
      <c r="F67">
        <v>-57.89</v>
      </c>
      <c r="G67">
        <v>245.82</v>
      </c>
      <c r="H67">
        <v>-82.05</v>
      </c>
      <c r="I67">
        <v>235.69</v>
      </c>
    </row>
    <row r="68" spans="1:12">
      <c r="A68" t="s">
        <v>223</v>
      </c>
      <c r="B68">
        <v>54.04</v>
      </c>
      <c r="C68">
        <v>-62.11</v>
      </c>
      <c r="D68">
        <v>162.53</v>
      </c>
      <c r="E68">
        <v>45.13</v>
      </c>
      <c r="H68">
        <v>-98.93</v>
      </c>
    </row>
    <row r="69" spans="1:12">
      <c r="A69" t="s">
        <v>222</v>
      </c>
      <c r="B69">
        <v>2.4500000000000002</v>
      </c>
      <c r="C69">
        <v>3.1</v>
      </c>
      <c r="D69">
        <v>2.66</v>
      </c>
      <c r="E69">
        <v>3.29</v>
      </c>
      <c r="F69">
        <v>5.24</v>
      </c>
      <c r="G69">
        <v>2.81</v>
      </c>
      <c r="H69">
        <v>2.06</v>
      </c>
      <c r="I69">
        <v>1.47</v>
      </c>
      <c r="J69">
        <v>1.31</v>
      </c>
      <c r="K69">
        <v>1.4</v>
      </c>
      <c r="L69">
        <v>1.32</v>
      </c>
    </row>
    <row r="70" spans="1:12">
      <c r="A70" t="s">
        <v>221</v>
      </c>
      <c r="B70">
        <v>10.66</v>
      </c>
      <c r="C70">
        <v>1.8</v>
      </c>
      <c r="D70">
        <v>4.03</v>
      </c>
      <c r="E70">
        <v>5.38</v>
      </c>
      <c r="F70">
        <v>-1.65</v>
      </c>
      <c r="G70">
        <v>9.2100000000000009</v>
      </c>
      <c r="H70">
        <v>0.1</v>
      </c>
      <c r="I70">
        <v>6.5</v>
      </c>
      <c r="J70">
        <v>-10.35</v>
      </c>
      <c r="K70">
        <v>-6.58</v>
      </c>
      <c r="L70">
        <v>-4.5</v>
      </c>
    </row>
    <row r="71" spans="1:12">
      <c r="A71" t="s">
        <v>220</v>
      </c>
      <c r="B71">
        <v>2.04</v>
      </c>
      <c r="C71">
        <v>0.35</v>
      </c>
      <c r="D71">
        <v>0.49</v>
      </c>
      <c r="E71">
        <v>0.67</v>
      </c>
      <c r="F71">
        <v>-0.3</v>
      </c>
      <c r="G71">
        <v>1.5</v>
      </c>
      <c r="I71">
        <v>-5.35</v>
      </c>
      <c r="J71">
        <v>0.78</v>
      </c>
      <c r="K71">
        <v>0.69</v>
      </c>
      <c r="L71">
        <v>0.65</v>
      </c>
    </row>
    <row r="73" spans="1:12">
      <c r="A73" t="s">
        <v>219</v>
      </c>
    </row>
    <row r="74" spans="1:12">
      <c r="A74" t="s">
        <v>218</v>
      </c>
      <c r="B74" t="s">
        <v>381</v>
      </c>
      <c r="C74" t="s">
        <v>382</v>
      </c>
      <c r="D74" t="s">
        <v>383</v>
      </c>
      <c r="E74" t="s">
        <v>384</v>
      </c>
      <c r="F74" t="s">
        <v>385</v>
      </c>
      <c r="G74" t="s">
        <v>386</v>
      </c>
      <c r="H74" t="s">
        <v>387</v>
      </c>
      <c r="I74" t="s">
        <v>388</v>
      </c>
      <c r="J74" t="s">
        <v>389</v>
      </c>
      <c r="K74" t="s">
        <v>390</v>
      </c>
      <c r="L74" t="s">
        <v>196</v>
      </c>
    </row>
    <row r="75" spans="1:12">
      <c r="A75" t="s">
        <v>217</v>
      </c>
      <c r="B75">
        <v>9.18</v>
      </c>
      <c r="C75">
        <v>0.88</v>
      </c>
      <c r="D75">
        <v>0.65</v>
      </c>
      <c r="E75">
        <v>0.62</v>
      </c>
      <c r="F75">
        <v>0.52</v>
      </c>
      <c r="G75">
        <v>0.54</v>
      </c>
      <c r="H75">
        <v>0.43</v>
      </c>
      <c r="I75">
        <v>1.58</v>
      </c>
      <c r="J75">
        <v>0.94</v>
      </c>
      <c r="K75">
        <v>3.25</v>
      </c>
      <c r="L75">
        <v>1.02</v>
      </c>
    </row>
    <row r="76" spans="1:12">
      <c r="A76" t="s">
        <v>216</v>
      </c>
      <c r="B76">
        <v>12.52</v>
      </c>
      <c r="C76">
        <v>8.27</v>
      </c>
      <c r="D76">
        <v>9.67</v>
      </c>
      <c r="E76">
        <v>8.3699999999999992</v>
      </c>
      <c r="F76">
        <v>9.32</v>
      </c>
      <c r="G76">
        <v>8.6</v>
      </c>
      <c r="H76">
        <v>9.19</v>
      </c>
      <c r="I76">
        <v>7.06</v>
      </c>
      <c r="J76">
        <v>10.88</v>
      </c>
      <c r="K76">
        <v>24.53</v>
      </c>
      <c r="L76">
        <v>23.21</v>
      </c>
    </row>
    <row r="77" spans="1:12">
      <c r="A77" t="s">
        <v>215</v>
      </c>
      <c r="B77">
        <v>21.25</v>
      </c>
      <c r="C77">
        <v>17.489999999999998</v>
      </c>
      <c r="D77">
        <v>17.96</v>
      </c>
      <c r="E77">
        <v>19.73</v>
      </c>
      <c r="F77">
        <v>20.77</v>
      </c>
      <c r="G77">
        <v>21.78</v>
      </c>
      <c r="H77">
        <v>25.57</v>
      </c>
      <c r="I77">
        <v>30.36</v>
      </c>
      <c r="J77">
        <v>37.49</v>
      </c>
      <c r="K77">
        <v>14.49</v>
      </c>
      <c r="L77">
        <v>16.66</v>
      </c>
    </row>
    <row r="78" spans="1:12">
      <c r="A78" t="s">
        <v>214</v>
      </c>
      <c r="B78">
        <v>2.87</v>
      </c>
      <c r="C78">
        <v>1.1000000000000001</v>
      </c>
      <c r="D78">
        <v>2.86</v>
      </c>
      <c r="E78">
        <v>2.66</v>
      </c>
      <c r="F78">
        <v>1.48</v>
      </c>
      <c r="G78">
        <v>2.78</v>
      </c>
      <c r="H78">
        <v>0.85</v>
      </c>
      <c r="I78">
        <v>1.1599999999999999</v>
      </c>
      <c r="J78">
        <v>1.2</v>
      </c>
      <c r="K78">
        <v>1.21</v>
      </c>
      <c r="L78">
        <v>0.85</v>
      </c>
    </row>
    <row r="79" spans="1:12">
      <c r="A79" t="s">
        <v>213</v>
      </c>
      <c r="B79">
        <v>45.82</v>
      </c>
      <c r="C79">
        <v>27.74</v>
      </c>
      <c r="D79">
        <v>31.14</v>
      </c>
      <c r="E79">
        <v>31.38</v>
      </c>
      <c r="F79">
        <v>32.1</v>
      </c>
      <c r="G79">
        <v>33.69</v>
      </c>
      <c r="H79">
        <v>36.04</v>
      </c>
      <c r="I79">
        <v>40.159999999999997</v>
      </c>
      <c r="J79">
        <v>50.51</v>
      </c>
      <c r="K79">
        <v>43.48</v>
      </c>
      <c r="L79">
        <v>41.75</v>
      </c>
    </row>
    <row r="80" spans="1:12">
      <c r="A80" t="s">
        <v>212</v>
      </c>
      <c r="B80">
        <v>19.13</v>
      </c>
      <c r="C80">
        <v>16.440000000000001</v>
      </c>
      <c r="D80">
        <v>16.100000000000001</v>
      </c>
      <c r="E80">
        <v>15.73</v>
      </c>
      <c r="F80">
        <v>16.760000000000002</v>
      </c>
      <c r="G80">
        <v>15.63</v>
      </c>
      <c r="H80">
        <v>18.399999999999999</v>
      </c>
      <c r="I80">
        <v>18.239999999999998</v>
      </c>
      <c r="J80">
        <v>19.07</v>
      </c>
      <c r="K80">
        <v>19.05</v>
      </c>
      <c r="L80">
        <v>18.25</v>
      </c>
    </row>
    <row r="81" spans="1:12">
      <c r="A81" t="s">
        <v>211</v>
      </c>
      <c r="B81">
        <v>33.979999999999997</v>
      </c>
      <c r="C81">
        <v>53.8</v>
      </c>
      <c r="D81">
        <v>52.17</v>
      </c>
      <c r="E81">
        <v>51.6</v>
      </c>
      <c r="F81">
        <v>49.88</v>
      </c>
      <c r="G81">
        <v>49.48</v>
      </c>
      <c r="H81">
        <v>43.31</v>
      </c>
      <c r="I81">
        <v>39.299999999999997</v>
      </c>
      <c r="J81">
        <v>28.91</v>
      </c>
      <c r="K81">
        <v>35.53</v>
      </c>
      <c r="L81">
        <v>35.42</v>
      </c>
    </row>
    <row r="82" spans="1:12">
      <c r="A82" t="s">
        <v>210</v>
      </c>
      <c r="B82">
        <v>1.07</v>
      </c>
      <c r="C82">
        <v>2.02</v>
      </c>
      <c r="D82">
        <v>0.59</v>
      </c>
      <c r="E82">
        <v>1.29</v>
      </c>
      <c r="F82">
        <v>1.26</v>
      </c>
      <c r="G82">
        <v>1.2</v>
      </c>
      <c r="H82">
        <v>2.25</v>
      </c>
      <c r="I82">
        <v>2.2999999999999998</v>
      </c>
      <c r="J82">
        <v>1.51</v>
      </c>
      <c r="K82">
        <v>1.95</v>
      </c>
      <c r="L82">
        <v>4.58</v>
      </c>
    </row>
    <row r="83" spans="1:12">
      <c r="A83" t="s">
        <v>209</v>
      </c>
      <c r="B83">
        <v>100</v>
      </c>
      <c r="C83">
        <v>100</v>
      </c>
      <c r="D83">
        <v>100</v>
      </c>
      <c r="E83">
        <v>100</v>
      </c>
      <c r="F83">
        <v>100</v>
      </c>
      <c r="G83">
        <v>100</v>
      </c>
      <c r="H83">
        <v>100</v>
      </c>
      <c r="I83">
        <v>100</v>
      </c>
      <c r="J83">
        <v>100</v>
      </c>
      <c r="K83">
        <v>100</v>
      </c>
      <c r="L83">
        <v>100</v>
      </c>
    </row>
    <row r="84" spans="1:12">
      <c r="A84" t="s">
        <v>208</v>
      </c>
      <c r="B84">
        <v>5.42</v>
      </c>
      <c r="C84">
        <v>5.88</v>
      </c>
      <c r="D84">
        <v>5.84</v>
      </c>
      <c r="E84">
        <v>6.32</v>
      </c>
      <c r="F84">
        <v>5.71</v>
      </c>
      <c r="G84">
        <v>7.04</v>
      </c>
      <c r="H84">
        <v>8.48</v>
      </c>
      <c r="I84">
        <v>10.9</v>
      </c>
      <c r="J84">
        <v>10.99</v>
      </c>
      <c r="K84">
        <v>15.2</v>
      </c>
      <c r="L84">
        <v>15.11</v>
      </c>
    </row>
    <row r="85" spans="1:12">
      <c r="A85" t="s">
        <v>207</v>
      </c>
      <c r="B85">
        <v>5.37</v>
      </c>
      <c r="C85">
        <v>6.72</v>
      </c>
      <c r="D85">
        <v>3.12</v>
      </c>
      <c r="E85">
        <v>2.58</v>
      </c>
      <c r="F85">
        <v>0.89</v>
      </c>
      <c r="G85">
        <v>0.7</v>
      </c>
      <c r="H85">
        <v>0.88</v>
      </c>
      <c r="I85">
        <v>3.64</v>
      </c>
      <c r="J85">
        <v>0.43</v>
      </c>
      <c r="K85">
        <v>0.28999999999999998</v>
      </c>
      <c r="L85">
        <v>0.28999999999999998</v>
      </c>
    </row>
    <row r="86" spans="1:12">
      <c r="A86" t="s">
        <v>206</v>
      </c>
      <c r="G86">
        <v>0.04</v>
      </c>
      <c r="H86">
        <v>0.05</v>
      </c>
      <c r="I86">
        <v>0.09</v>
      </c>
      <c r="J86">
        <v>0.13</v>
      </c>
      <c r="K86">
        <v>0.21</v>
      </c>
    </row>
    <row r="87" spans="1:12">
      <c r="A87" t="s">
        <v>205</v>
      </c>
      <c r="B87">
        <v>6.5</v>
      </c>
      <c r="C87">
        <v>7.17</v>
      </c>
      <c r="D87">
        <v>6.84</v>
      </c>
      <c r="E87">
        <v>1.1599999999999999</v>
      </c>
      <c r="F87">
        <v>1.83</v>
      </c>
      <c r="G87">
        <v>1.49</v>
      </c>
      <c r="H87">
        <v>2.29</v>
      </c>
      <c r="I87">
        <v>1.94</v>
      </c>
      <c r="J87">
        <v>2.16</v>
      </c>
      <c r="K87">
        <v>2.92</v>
      </c>
      <c r="L87">
        <v>7.99</v>
      </c>
    </row>
    <row r="88" spans="1:12">
      <c r="A88" t="s">
        <v>204</v>
      </c>
      <c r="B88">
        <v>0.05</v>
      </c>
      <c r="C88">
        <v>1.77</v>
      </c>
      <c r="E88">
        <v>4.1399999999999997</v>
      </c>
      <c r="F88">
        <v>3.1</v>
      </c>
      <c r="G88">
        <v>5.52</v>
      </c>
      <c r="H88">
        <v>11.79</v>
      </c>
      <c r="I88">
        <v>13.65</v>
      </c>
      <c r="J88">
        <v>12.35</v>
      </c>
      <c r="K88">
        <v>15.55</v>
      </c>
      <c r="L88">
        <v>10.98</v>
      </c>
    </row>
    <row r="89" spans="1:12">
      <c r="A89" t="s">
        <v>203</v>
      </c>
      <c r="B89">
        <v>17.34</v>
      </c>
      <c r="C89">
        <v>21.53</v>
      </c>
      <c r="D89">
        <v>15.81</v>
      </c>
      <c r="E89">
        <v>14.21</v>
      </c>
      <c r="F89">
        <v>11.53</v>
      </c>
      <c r="G89">
        <v>14.79</v>
      </c>
      <c r="H89">
        <v>23.49</v>
      </c>
      <c r="I89">
        <v>30.22</v>
      </c>
      <c r="J89">
        <v>26.07</v>
      </c>
      <c r="K89">
        <v>34.17</v>
      </c>
      <c r="L89">
        <v>34.369999999999997</v>
      </c>
    </row>
    <row r="90" spans="1:12">
      <c r="A90" t="s">
        <v>202</v>
      </c>
      <c r="B90">
        <v>24.16</v>
      </c>
      <c r="C90">
        <v>22.63</v>
      </c>
      <c r="D90">
        <v>22.32</v>
      </c>
      <c r="E90">
        <v>23.07</v>
      </c>
      <c r="F90">
        <v>27.03</v>
      </c>
      <c r="G90">
        <v>22.03</v>
      </c>
      <c r="H90">
        <v>28.44</v>
      </c>
      <c r="I90">
        <v>23.46</v>
      </c>
      <c r="J90">
        <v>37.35</v>
      </c>
      <c r="K90">
        <v>51.87</v>
      </c>
      <c r="L90">
        <v>50.56</v>
      </c>
    </row>
    <row r="91" spans="1:12">
      <c r="A91" t="s">
        <v>201</v>
      </c>
      <c r="B91">
        <v>8.24</v>
      </c>
      <c r="C91">
        <v>19.32</v>
      </c>
      <c r="D91">
        <v>22.5</v>
      </c>
      <c r="E91">
        <v>23.27</v>
      </c>
      <c r="F91">
        <v>20.32</v>
      </c>
      <c r="G91">
        <v>27.99</v>
      </c>
      <c r="H91">
        <v>28.74</v>
      </c>
      <c r="I91">
        <v>27.14</v>
      </c>
      <c r="J91">
        <v>24.75</v>
      </c>
      <c r="K91">
        <v>34.049999999999997</v>
      </c>
      <c r="L91">
        <v>34.83</v>
      </c>
    </row>
    <row r="92" spans="1:12">
      <c r="A92" t="s">
        <v>200</v>
      </c>
      <c r="B92">
        <v>49.75</v>
      </c>
      <c r="C92">
        <v>63.49</v>
      </c>
      <c r="D92">
        <v>60.63</v>
      </c>
      <c r="E92">
        <v>60.54</v>
      </c>
      <c r="F92">
        <v>58.87</v>
      </c>
      <c r="G92">
        <v>64.81</v>
      </c>
      <c r="H92">
        <v>80.66</v>
      </c>
      <c r="I92">
        <v>80.83</v>
      </c>
      <c r="J92">
        <v>88.17</v>
      </c>
      <c r="K92">
        <v>120.08</v>
      </c>
      <c r="L92">
        <v>119.76</v>
      </c>
    </row>
    <row r="93" spans="1:12">
      <c r="A93" t="s">
        <v>199</v>
      </c>
      <c r="B93">
        <v>50.25</v>
      </c>
      <c r="C93">
        <v>36.51</v>
      </c>
      <c r="D93">
        <v>39.369999999999997</v>
      </c>
      <c r="E93">
        <v>39.46</v>
      </c>
      <c r="F93">
        <v>41.13</v>
      </c>
      <c r="G93">
        <v>35.19</v>
      </c>
      <c r="H93">
        <v>19.34</v>
      </c>
      <c r="I93">
        <v>19.170000000000002</v>
      </c>
      <c r="J93">
        <v>11.83</v>
      </c>
      <c r="K93">
        <v>-20.079999999999998</v>
      </c>
      <c r="L93">
        <v>-19.760000000000002</v>
      </c>
    </row>
    <row r="94" spans="1:12">
      <c r="A94" t="s">
        <v>198</v>
      </c>
      <c r="B94">
        <v>100</v>
      </c>
      <c r="C94">
        <v>100</v>
      </c>
      <c r="D94">
        <v>100</v>
      </c>
      <c r="E94">
        <v>100</v>
      </c>
      <c r="F94">
        <v>100</v>
      </c>
      <c r="G94">
        <v>100</v>
      </c>
      <c r="H94">
        <v>100</v>
      </c>
      <c r="I94">
        <v>100</v>
      </c>
      <c r="J94">
        <v>100</v>
      </c>
      <c r="K94">
        <v>100</v>
      </c>
      <c r="L94">
        <v>100</v>
      </c>
    </row>
    <row r="96" spans="1:12">
      <c r="A96" t="s">
        <v>197</v>
      </c>
      <c r="B96" t="s">
        <v>381</v>
      </c>
      <c r="C96" t="s">
        <v>382</v>
      </c>
      <c r="D96" t="s">
        <v>383</v>
      </c>
      <c r="E96" t="s">
        <v>384</v>
      </c>
      <c r="F96" t="s">
        <v>385</v>
      </c>
      <c r="G96" t="s">
        <v>386</v>
      </c>
      <c r="H96" t="s">
        <v>387</v>
      </c>
      <c r="I96" t="s">
        <v>388</v>
      </c>
      <c r="J96" t="s">
        <v>389</v>
      </c>
      <c r="K96" t="s">
        <v>390</v>
      </c>
      <c r="L96" t="s">
        <v>196</v>
      </c>
    </row>
    <row r="97" spans="1:12">
      <c r="A97" t="s">
        <v>168</v>
      </c>
      <c r="B97">
        <v>2.64</v>
      </c>
      <c r="C97">
        <v>1.29</v>
      </c>
      <c r="D97">
        <v>1.97</v>
      </c>
      <c r="E97">
        <v>2.21</v>
      </c>
      <c r="F97">
        <v>2.78</v>
      </c>
      <c r="G97">
        <v>2.2799999999999998</v>
      </c>
      <c r="H97">
        <v>1.53</v>
      </c>
      <c r="I97">
        <v>1.33</v>
      </c>
      <c r="J97">
        <v>1.94</v>
      </c>
      <c r="K97">
        <v>1.27</v>
      </c>
      <c r="L97">
        <v>1.21</v>
      </c>
    </row>
    <row r="98" spans="1:12">
      <c r="A98" t="s">
        <v>195</v>
      </c>
      <c r="B98">
        <v>1.25</v>
      </c>
      <c r="C98">
        <v>0.42</v>
      </c>
      <c r="D98">
        <v>0.65</v>
      </c>
      <c r="E98">
        <v>0.63</v>
      </c>
      <c r="F98">
        <v>0.85</v>
      </c>
      <c r="G98">
        <v>0.62</v>
      </c>
      <c r="H98">
        <v>0.41</v>
      </c>
      <c r="I98">
        <v>0.28999999999999998</v>
      </c>
      <c r="J98">
        <v>0.45</v>
      </c>
      <c r="K98">
        <v>0.81</v>
      </c>
      <c r="L98">
        <v>0.71</v>
      </c>
    </row>
    <row r="99" spans="1:12">
      <c r="A99" t="s">
        <v>194</v>
      </c>
      <c r="B99">
        <v>1.99</v>
      </c>
      <c r="C99">
        <v>2.74</v>
      </c>
      <c r="D99">
        <v>2.54</v>
      </c>
      <c r="E99">
        <v>2.5299999999999998</v>
      </c>
      <c r="F99">
        <v>2.4300000000000002</v>
      </c>
      <c r="G99">
        <v>2.84</v>
      </c>
      <c r="H99">
        <v>5.17</v>
      </c>
      <c r="I99">
        <v>5.22</v>
      </c>
      <c r="J99">
        <v>8.4499999999999993</v>
      </c>
    </row>
    <row r="100" spans="1:12">
      <c r="A100" t="s">
        <v>193</v>
      </c>
      <c r="B100">
        <v>0.48</v>
      </c>
      <c r="C100">
        <v>0.62</v>
      </c>
      <c r="D100">
        <v>0.56999999999999995</v>
      </c>
      <c r="E100">
        <v>0.57999999999999996</v>
      </c>
      <c r="F100">
        <v>0.66</v>
      </c>
      <c r="G100">
        <v>0.63</v>
      </c>
      <c r="H100">
        <v>1.47</v>
      </c>
      <c r="I100">
        <v>1.22</v>
      </c>
      <c r="J100">
        <v>3.16</v>
      </c>
    </row>
    <row r="102" spans="1:12">
      <c r="A102" t="s">
        <v>192</v>
      </c>
    </row>
    <row r="103" spans="1:12">
      <c r="A103" t="s">
        <v>191</v>
      </c>
      <c r="B103" t="s">
        <v>381</v>
      </c>
      <c r="C103" t="s">
        <v>382</v>
      </c>
      <c r="D103" t="s">
        <v>383</v>
      </c>
      <c r="E103" t="s">
        <v>384</v>
      </c>
      <c r="F103" t="s">
        <v>385</v>
      </c>
      <c r="G103" t="s">
        <v>386</v>
      </c>
      <c r="H103" t="s">
        <v>387</v>
      </c>
      <c r="I103" t="s">
        <v>388</v>
      </c>
      <c r="J103" t="s">
        <v>389</v>
      </c>
      <c r="K103" t="s">
        <v>390</v>
      </c>
      <c r="L103" t="s">
        <v>180</v>
      </c>
    </row>
    <row r="104" spans="1:12">
      <c r="A104" t="s">
        <v>179</v>
      </c>
      <c r="B104">
        <v>59.76</v>
      </c>
      <c r="C104">
        <v>36.68</v>
      </c>
      <c r="D104">
        <v>43.38</v>
      </c>
      <c r="E104">
        <v>42.44</v>
      </c>
      <c r="F104">
        <v>44.04</v>
      </c>
      <c r="G104">
        <v>45.23</v>
      </c>
      <c r="H104">
        <v>41.48</v>
      </c>
      <c r="I104">
        <v>34.92</v>
      </c>
      <c r="J104">
        <v>36.1</v>
      </c>
      <c r="K104">
        <v>38.01</v>
      </c>
      <c r="L104">
        <v>37.409999999999997</v>
      </c>
    </row>
    <row r="105" spans="1:12">
      <c r="A105" t="s">
        <v>178</v>
      </c>
      <c r="B105">
        <v>148.26</v>
      </c>
      <c r="C105">
        <v>93.68</v>
      </c>
      <c r="D105">
        <v>113.82</v>
      </c>
      <c r="E105">
        <v>121.55</v>
      </c>
      <c r="F105">
        <v>136.38</v>
      </c>
      <c r="G105">
        <v>143.79</v>
      </c>
      <c r="H105">
        <v>129.77000000000001</v>
      </c>
      <c r="I105">
        <v>174.8</v>
      </c>
      <c r="J105">
        <v>199.37</v>
      </c>
      <c r="K105">
        <v>114.85</v>
      </c>
      <c r="L105">
        <v>66.98</v>
      </c>
    </row>
    <row r="106" spans="1:12">
      <c r="A106" t="s">
        <v>177</v>
      </c>
      <c r="B106">
        <v>38.69</v>
      </c>
      <c r="C106">
        <v>29.08</v>
      </c>
      <c r="D106">
        <v>37.630000000000003</v>
      </c>
      <c r="E106">
        <v>39.21</v>
      </c>
      <c r="F106">
        <v>40.42</v>
      </c>
      <c r="G106">
        <v>43.27</v>
      </c>
      <c r="H106">
        <v>42.5</v>
      </c>
      <c r="I106">
        <v>60.48</v>
      </c>
      <c r="J106">
        <v>64.81</v>
      </c>
      <c r="K106">
        <v>53.17</v>
      </c>
      <c r="L106">
        <v>62.78</v>
      </c>
    </row>
    <row r="107" spans="1:12">
      <c r="A107" t="s">
        <v>176</v>
      </c>
      <c r="B107">
        <v>169.33</v>
      </c>
      <c r="C107">
        <v>101.29</v>
      </c>
      <c r="D107">
        <v>119.57</v>
      </c>
      <c r="E107">
        <v>124.77</v>
      </c>
      <c r="F107">
        <v>139.99</v>
      </c>
      <c r="G107">
        <v>145.75</v>
      </c>
      <c r="H107">
        <v>128.75</v>
      </c>
      <c r="I107">
        <v>149.24</v>
      </c>
      <c r="J107">
        <v>170.66</v>
      </c>
      <c r="K107">
        <v>99.69</v>
      </c>
      <c r="L107">
        <v>41.61</v>
      </c>
    </row>
    <row r="108" spans="1:12">
      <c r="A108" t="s">
        <v>175</v>
      </c>
      <c r="B108">
        <v>6.1</v>
      </c>
      <c r="C108">
        <v>9.9499999999999993</v>
      </c>
      <c r="D108">
        <v>8.41</v>
      </c>
      <c r="E108">
        <v>8.6</v>
      </c>
      <c r="F108">
        <v>8.2899999999999991</v>
      </c>
      <c r="G108">
        <v>8.07</v>
      </c>
      <c r="H108">
        <v>8.8000000000000007</v>
      </c>
      <c r="I108">
        <v>10.45</v>
      </c>
      <c r="J108">
        <v>10.11</v>
      </c>
      <c r="K108">
        <v>9.6</v>
      </c>
      <c r="L108">
        <v>9.76</v>
      </c>
    </row>
    <row r="109" spans="1:12">
      <c r="A109" t="s">
        <v>174</v>
      </c>
      <c r="B109">
        <v>2.46</v>
      </c>
      <c r="C109">
        <v>3.9</v>
      </c>
      <c r="D109">
        <v>3.21</v>
      </c>
      <c r="E109">
        <v>3</v>
      </c>
      <c r="F109">
        <v>2.68</v>
      </c>
      <c r="G109">
        <v>2.54</v>
      </c>
      <c r="H109">
        <v>2.81</v>
      </c>
      <c r="I109">
        <v>2.09</v>
      </c>
      <c r="J109">
        <v>1.83</v>
      </c>
      <c r="K109">
        <v>3.17</v>
      </c>
      <c r="L109">
        <v>5.45</v>
      </c>
    </row>
    <row r="110" spans="1:12">
      <c r="A110" t="s">
        <v>173</v>
      </c>
      <c r="B110">
        <v>3.92</v>
      </c>
      <c r="C110">
        <v>5.47</v>
      </c>
      <c r="D110">
        <v>4.6399999999999997</v>
      </c>
      <c r="E110">
        <v>4.78</v>
      </c>
      <c r="F110">
        <v>4.3099999999999996</v>
      </c>
      <c r="G110">
        <v>4.1399999999999997</v>
      </c>
      <c r="H110">
        <v>4.2300000000000004</v>
      </c>
      <c r="I110">
        <v>4.17</v>
      </c>
      <c r="J110">
        <v>4.18</v>
      </c>
      <c r="K110">
        <v>5.3</v>
      </c>
      <c r="L110">
        <v>5.23</v>
      </c>
    </row>
    <row r="111" spans="1:12">
      <c r="A111" t="s">
        <v>172</v>
      </c>
      <c r="B111">
        <v>0.78</v>
      </c>
      <c r="C111">
        <v>0.94</v>
      </c>
      <c r="D111">
        <v>0.76</v>
      </c>
      <c r="E111">
        <v>0.76</v>
      </c>
      <c r="F111">
        <v>0.7</v>
      </c>
      <c r="G111">
        <v>0.67</v>
      </c>
      <c r="H111">
        <v>0.71</v>
      </c>
      <c r="I111">
        <v>0.76</v>
      </c>
      <c r="J111">
        <v>0.78</v>
      </c>
      <c r="K111">
        <v>1.01</v>
      </c>
      <c r="L111">
        <v>1.05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1"/>
  <sheetViews>
    <sheetView workbookViewId="0"/>
  </sheetViews>
  <sheetFormatPr defaultRowHeight="14.5"/>
  <sheetData>
    <row r="1" spans="1:12">
      <c r="A1" t="s">
        <v>378</v>
      </c>
    </row>
    <row r="2" spans="1:12">
      <c r="A2" t="s">
        <v>271</v>
      </c>
    </row>
    <row r="3" spans="1:12">
      <c r="B3" t="s">
        <v>190</v>
      </c>
      <c r="C3" t="s">
        <v>189</v>
      </c>
      <c r="D3" t="s">
        <v>188</v>
      </c>
      <c r="E3" t="s">
        <v>187</v>
      </c>
      <c r="F3" t="s">
        <v>186</v>
      </c>
      <c r="G3" t="s">
        <v>185</v>
      </c>
      <c r="H3" t="s">
        <v>184</v>
      </c>
      <c r="I3" t="s">
        <v>183</v>
      </c>
      <c r="J3" t="s">
        <v>182</v>
      </c>
      <c r="K3" t="s">
        <v>181</v>
      </c>
      <c r="L3" t="s">
        <v>180</v>
      </c>
    </row>
    <row r="4" spans="1:12">
      <c r="A4" t="s">
        <v>270</v>
      </c>
      <c r="B4" s="67">
        <v>4079</v>
      </c>
      <c r="C4" s="67">
        <v>4172</v>
      </c>
      <c r="D4" s="67">
        <v>4864</v>
      </c>
      <c r="E4" s="67">
        <v>5397</v>
      </c>
      <c r="F4" s="67">
        <v>5961</v>
      </c>
      <c r="G4" s="67">
        <v>6799</v>
      </c>
      <c r="H4" s="67">
        <v>6643</v>
      </c>
      <c r="I4" s="67">
        <v>6792</v>
      </c>
      <c r="J4" s="67">
        <v>6983</v>
      </c>
      <c r="K4" s="67">
        <v>7222</v>
      </c>
      <c r="L4" s="67">
        <v>7632</v>
      </c>
    </row>
    <row r="5" spans="1:12">
      <c r="A5" t="s">
        <v>269</v>
      </c>
      <c r="B5">
        <v>12.2</v>
      </c>
      <c r="C5">
        <v>13.5</v>
      </c>
      <c r="D5">
        <v>11.3</v>
      </c>
      <c r="E5">
        <v>2.8</v>
      </c>
      <c r="F5">
        <v>-1.7</v>
      </c>
      <c r="G5">
        <v>16</v>
      </c>
      <c r="H5">
        <v>16.7</v>
      </c>
      <c r="I5">
        <v>14.6</v>
      </c>
      <c r="J5">
        <v>11.7</v>
      </c>
      <c r="K5">
        <v>15</v>
      </c>
      <c r="L5">
        <v>15.4</v>
      </c>
    </row>
    <row r="6" spans="1:12">
      <c r="A6" t="s">
        <v>268</v>
      </c>
      <c r="B6">
        <v>303</v>
      </c>
      <c r="C6">
        <v>357</v>
      </c>
      <c r="D6">
        <v>356</v>
      </c>
      <c r="E6">
        <v>-53</v>
      </c>
      <c r="F6">
        <v>-334</v>
      </c>
      <c r="G6">
        <v>825</v>
      </c>
      <c r="H6">
        <v>863</v>
      </c>
      <c r="I6">
        <v>737</v>
      </c>
      <c r="J6">
        <v>589</v>
      </c>
      <c r="K6">
        <v>833</v>
      </c>
      <c r="L6">
        <v>915</v>
      </c>
    </row>
    <row r="7" spans="1:12">
      <c r="A7" t="s">
        <v>267</v>
      </c>
      <c r="B7">
        <v>7.4</v>
      </c>
      <c r="C7">
        <v>8.6</v>
      </c>
      <c r="D7">
        <v>7.3</v>
      </c>
      <c r="E7">
        <v>-1</v>
      </c>
      <c r="F7">
        <v>-5.6</v>
      </c>
      <c r="G7">
        <v>12.1</v>
      </c>
      <c r="H7">
        <v>13</v>
      </c>
      <c r="I7">
        <v>10.9</v>
      </c>
      <c r="J7">
        <v>8.4</v>
      </c>
      <c r="K7">
        <v>11.5</v>
      </c>
      <c r="L7">
        <v>12</v>
      </c>
    </row>
    <row r="8" spans="1:12">
      <c r="A8" t="s">
        <v>266</v>
      </c>
      <c r="B8">
        <v>191</v>
      </c>
      <c r="C8">
        <v>219</v>
      </c>
      <c r="D8">
        <v>192</v>
      </c>
      <c r="E8">
        <v>34</v>
      </c>
      <c r="F8">
        <v>-621</v>
      </c>
      <c r="G8">
        <v>359</v>
      </c>
      <c r="H8">
        <v>789</v>
      </c>
      <c r="I8">
        <v>469</v>
      </c>
      <c r="J8">
        <v>354</v>
      </c>
      <c r="K8">
        <v>617</v>
      </c>
      <c r="L8">
        <v>678</v>
      </c>
    </row>
    <row r="9" spans="1:12">
      <c r="A9" t="s">
        <v>265</v>
      </c>
      <c r="B9">
        <v>1.37</v>
      </c>
      <c r="C9">
        <v>1.55</v>
      </c>
      <c r="D9">
        <v>1.35</v>
      </c>
      <c r="E9">
        <v>0.24</v>
      </c>
      <c r="F9">
        <v>-4.4000000000000004</v>
      </c>
      <c r="G9">
        <v>2.5299999999999998</v>
      </c>
      <c r="H9">
        <v>5.66</v>
      </c>
      <c r="I9">
        <v>3.7</v>
      </c>
      <c r="J9">
        <v>3.01</v>
      </c>
      <c r="K9">
        <v>5.65</v>
      </c>
      <c r="L9">
        <v>6.41</v>
      </c>
    </row>
    <row r="10" spans="1:12">
      <c r="A10" t="s">
        <v>264</v>
      </c>
      <c r="I10">
        <v>0.1</v>
      </c>
      <c r="J10">
        <v>0.4</v>
      </c>
      <c r="K10">
        <v>0.46</v>
      </c>
      <c r="L10">
        <v>0.48</v>
      </c>
    </row>
    <row r="11" spans="1:12">
      <c r="A11" t="s">
        <v>263</v>
      </c>
      <c r="J11">
        <v>14</v>
      </c>
      <c r="K11">
        <v>8.6999999999999993</v>
      </c>
      <c r="L11">
        <v>7.5</v>
      </c>
    </row>
    <row r="12" spans="1:12">
      <c r="A12" t="s">
        <v>262</v>
      </c>
      <c r="B12">
        <v>140</v>
      </c>
      <c r="C12">
        <v>141</v>
      </c>
      <c r="D12">
        <v>142</v>
      </c>
      <c r="E12">
        <v>142</v>
      </c>
      <c r="F12">
        <v>141</v>
      </c>
      <c r="G12">
        <v>141</v>
      </c>
      <c r="H12">
        <v>139</v>
      </c>
      <c r="I12">
        <v>127</v>
      </c>
      <c r="J12">
        <v>118</v>
      </c>
      <c r="K12">
        <v>109</v>
      </c>
      <c r="L12">
        <v>108</v>
      </c>
    </row>
    <row r="13" spans="1:12">
      <c r="A13" t="s">
        <v>261</v>
      </c>
      <c r="B13">
        <v>11.18</v>
      </c>
      <c r="C13">
        <v>12.74</v>
      </c>
      <c r="D13">
        <v>13.68</v>
      </c>
      <c r="E13">
        <v>13.89</v>
      </c>
      <c r="F13">
        <v>13.61</v>
      </c>
      <c r="G13">
        <v>12.86</v>
      </c>
      <c r="H13">
        <v>16.399999999999999</v>
      </c>
      <c r="I13">
        <v>14.87</v>
      </c>
      <c r="J13">
        <v>15.37</v>
      </c>
      <c r="K13">
        <v>10.58</v>
      </c>
      <c r="L13">
        <v>14.19</v>
      </c>
    </row>
    <row r="14" spans="1:12">
      <c r="A14" t="s">
        <v>260</v>
      </c>
      <c r="B14">
        <v>-14</v>
      </c>
      <c r="C14">
        <v>125</v>
      </c>
      <c r="D14">
        <v>-47</v>
      </c>
      <c r="E14">
        <v>544</v>
      </c>
      <c r="F14">
        <v>261</v>
      </c>
      <c r="G14">
        <v>362</v>
      </c>
      <c r="H14" s="67">
        <v>1290</v>
      </c>
      <c r="I14">
        <v>716</v>
      </c>
      <c r="J14">
        <v>574</v>
      </c>
      <c r="K14">
        <v>769</v>
      </c>
      <c r="L14">
        <v>844</v>
      </c>
    </row>
    <row r="15" spans="1:12">
      <c r="A15" t="s">
        <v>259</v>
      </c>
      <c r="B15">
        <v>-228</v>
      </c>
      <c r="C15">
        <v>-288</v>
      </c>
      <c r="D15">
        <v>-249</v>
      </c>
      <c r="E15">
        <v>-249</v>
      </c>
      <c r="F15">
        <v>-273</v>
      </c>
      <c r="G15">
        <v>-220</v>
      </c>
      <c r="H15">
        <v>-360</v>
      </c>
      <c r="I15">
        <v>-254</v>
      </c>
      <c r="J15">
        <v>-273</v>
      </c>
      <c r="K15">
        <v>-271</v>
      </c>
      <c r="L15">
        <v>-239</v>
      </c>
    </row>
    <row r="16" spans="1:12">
      <c r="A16" t="s">
        <v>258</v>
      </c>
      <c r="B16">
        <v>-242</v>
      </c>
      <c r="C16">
        <v>-163</v>
      </c>
      <c r="D16">
        <v>-297</v>
      </c>
      <c r="E16">
        <v>295</v>
      </c>
      <c r="F16">
        <v>-12</v>
      </c>
      <c r="G16">
        <v>141</v>
      </c>
      <c r="H16">
        <v>930</v>
      </c>
      <c r="I16">
        <v>462</v>
      </c>
      <c r="J16">
        <v>301</v>
      </c>
      <c r="K16">
        <v>498</v>
      </c>
      <c r="L16">
        <v>605</v>
      </c>
    </row>
    <row r="17" spans="1:12">
      <c r="A17" t="s">
        <v>257</v>
      </c>
      <c r="B17">
        <v>-1.73</v>
      </c>
      <c r="C17">
        <v>-1.1499999999999999</v>
      </c>
      <c r="D17">
        <v>-0.56999999999999995</v>
      </c>
      <c r="E17">
        <v>2.0699999999999998</v>
      </c>
      <c r="F17">
        <v>1.66</v>
      </c>
      <c r="G17">
        <v>1.23</v>
      </c>
      <c r="H17">
        <v>5</v>
      </c>
      <c r="I17">
        <v>4.53</v>
      </c>
      <c r="J17">
        <v>4.45</v>
      </c>
      <c r="K17">
        <v>1.9</v>
      </c>
    </row>
    <row r="18" spans="1:12">
      <c r="A18" t="s">
        <v>256</v>
      </c>
      <c r="B18" s="67">
        <v>1871</v>
      </c>
      <c r="C18" s="67">
        <v>2130</v>
      </c>
      <c r="D18" s="67">
        <v>2242</v>
      </c>
      <c r="E18" s="67">
        <v>2288</v>
      </c>
      <c r="F18" s="67">
        <v>1608</v>
      </c>
      <c r="G18" s="67">
        <v>1793</v>
      </c>
      <c r="H18" s="67">
        <v>1840</v>
      </c>
      <c r="I18" s="67">
        <v>1366</v>
      </c>
      <c r="J18" s="67">
        <v>1030</v>
      </c>
      <c r="K18" s="67">
        <v>1267</v>
      </c>
    </row>
    <row r="20" spans="1:12">
      <c r="A20" t="s">
        <v>255</v>
      </c>
    </row>
    <row r="21" spans="1:12">
      <c r="A21" t="s">
        <v>254</v>
      </c>
      <c r="B21" t="s">
        <v>190</v>
      </c>
      <c r="C21" t="s">
        <v>189</v>
      </c>
      <c r="D21" t="s">
        <v>188</v>
      </c>
      <c r="E21" t="s">
        <v>187</v>
      </c>
      <c r="F21" t="s">
        <v>186</v>
      </c>
      <c r="G21" t="s">
        <v>185</v>
      </c>
      <c r="H21" t="s">
        <v>184</v>
      </c>
      <c r="I21" t="s">
        <v>183</v>
      </c>
      <c r="J21" t="s">
        <v>182</v>
      </c>
      <c r="K21" t="s">
        <v>181</v>
      </c>
      <c r="L21" t="s">
        <v>180</v>
      </c>
    </row>
    <row r="22" spans="1:12">
      <c r="A22" t="s">
        <v>253</v>
      </c>
      <c r="B22">
        <v>100</v>
      </c>
      <c r="C22">
        <v>100</v>
      </c>
      <c r="D22">
        <v>100</v>
      </c>
      <c r="E22">
        <v>100</v>
      </c>
      <c r="F22">
        <v>100</v>
      </c>
      <c r="G22">
        <v>100</v>
      </c>
      <c r="H22">
        <v>100</v>
      </c>
      <c r="I22">
        <v>100</v>
      </c>
      <c r="J22">
        <v>100</v>
      </c>
      <c r="K22">
        <v>100</v>
      </c>
      <c r="L22">
        <v>100</v>
      </c>
    </row>
    <row r="23" spans="1:12">
      <c r="A23" t="s">
        <v>252</v>
      </c>
      <c r="B23">
        <v>87.81</v>
      </c>
      <c r="C23">
        <v>86.47</v>
      </c>
      <c r="D23">
        <v>88.66</v>
      </c>
      <c r="E23">
        <v>97.18</v>
      </c>
      <c r="F23">
        <v>101.65</v>
      </c>
      <c r="G23">
        <v>84</v>
      </c>
      <c r="H23">
        <v>83.27</v>
      </c>
      <c r="I23">
        <v>85.44</v>
      </c>
      <c r="J23">
        <v>88.25</v>
      </c>
      <c r="K23">
        <v>84.96</v>
      </c>
      <c r="L23">
        <v>84.62</v>
      </c>
    </row>
    <row r="24" spans="1:12">
      <c r="A24" t="s">
        <v>251</v>
      </c>
      <c r="B24">
        <v>12.19</v>
      </c>
      <c r="C24">
        <v>13.53</v>
      </c>
      <c r="D24">
        <v>11.34</v>
      </c>
      <c r="E24">
        <v>2.82</v>
      </c>
      <c r="F24">
        <v>-1.65</v>
      </c>
      <c r="G24">
        <v>16</v>
      </c>
      <c r="H24">
        <v>16.73</v>
      </c>
      <c r="I24">
        <v>14.56</v>
      </c>
      <c r="J24">
        <v>11.75</v>
      </c>
      <c r="K24">
        <v>15.04</v>
      </c>
      <c r="L24">
        <v>15.38</v>
      </c>
    </row>
    <row r="25" spans="1:12">
      <c r="A25" t="s">
        <v>250</v>
      </c>
      <c r="B25">
        <v>3.36</v>
      </c>
      <c r="C25">
        <v>3.74</v>
      </c>
      <c r="D25">
        <v>3.29</v>
      </c>
      <c r="E25">
        <v>3.19</v>
      </c>
      <c r="F25">
        <v>3.37</v>
      </c>
      <c r="G25">
        <v>3.44</v>
      </c>
      <c r="H25">
        <v>3.32</v>
      </c>
      <c r="I25">
        <v>3.36</v>
      </c>
      <c r="J25">
        <v>2.87</v>
      </c>
      <c r="K25">
        <v>2.91</v>
      </c>
      <c r="L25">
        <v>2.79</v>
      </c>
    </row>
    <row r="26" spans="1:12">
      <c r="A26" t="s">
        <v>249</v>
      </c>
      <c r="B26">
        <v>1.39</v>
      </c>
      <c r="C26">
        <v>1.23</v>
      </c>
      <c r="D26">
        <v>0.73</v>
      </c>
      <c r="E26">
        <v>0.63</v>
      </c>
      <c r="F26">
        <v>0.57999999999999996</v>
      </c>
      <c r="G26">
        <v>0.43</v>
      </c>
      <c r="H26">
        <v>0.42</v>
      </c>
      <c r="I26">
        <v>0.35</v>
      </c>
      <c r="J26">
        <v>0.45</v>
      </c>
      <c r="K26">
        <v>0.59</v>
      </c>
      <c r="L26">
        <v>0.59</v>
      </c>
    </row>
    <row r="27" spans="1:12">
      <c r="A27" t="s">
        <v>248</v>
      </c>
    </row>
    <row r="28" spans="1:12">
      <c r="A28" t="s">
        <v>247</v>
      </c>
      <c r="B28">
        <v>7.44</v>
      </c>
      <c r="C28">
        <v>8.56</v>
      </c>
      <c r="D28">
        <v>7.32</v>
      </c>
      <c r="E28">
        <v>-1</v>
      </c>
      <c r="F28">
        <v>-5.6</v>
      </c>
      <c r="G28">
        <v>12.14</v>
      </c>
      <c r="H28">
        <v>12.99</v>
      </c>
      <c r="I28">
        <v>10.85</v>
      </c>
      <c r="J28">
        <v>8.43</v>
      </c>
      <c r="K28">
        <v>11.54</v>
      </c>
      <c r="L28">
        <v>11.99</v>
      </c>
    </row>
    <row r="29" spans="1:12">
      <c r="A29" t="s">
        <v>246</v>
      </c>
      <c r="B29">
        <v>-0.75</v>
      </c>
      <c r="C29">
        <v>-1.42</v>
      </c>
      <c r="D29">
        <v>-1.56</v>
      </c>
      <c r="E29">
        <v>1.21</v>
      </c>
      <c r="F29">
        <v>-1.62</v>
      </c>
      <c r="G29">
        <v>-8.2799999999999994</v>
      </c>
      <c r="H29">
        <v>-0.83</v>
      </c>
      <c r="I29">
        <v>-1.1299999999999999</v>
      </c>
      <c r="J29">
        <v>-0.78</v>
      </c>
      <c r="K29">
        <v>-1.07</v>
      </c>
      <c r="L29">
        <v>-1.02</v>
      </c>
    </row>
    <row r="30" spans="1:12">
      <c r="A30" t="s">
        <v>245</v>
      </c>
      <c r="B30">
        <v>6.69</v>
      </c>
      <c r="C30">
        <v>7.14</v>
      </c>
      <c r="D30">
        <v>5.76</v>
      </c>
      <c r="E30">
        <v>0.21</v>
      </c>
      <c r="F30">
        <v>-7.23</v>
      </c>
      <c r="G30">
        <v>3.86</v>
      </c>
      <c r="H30">
        <v>12.16</v>
      </c>
      <c r="I30">
        <v>9.7200000000000006</v>
      </c>
      <c r="J30">
        <v>7.66</v>
      </c>
      <c r="K30">
        <v>10.47</v>
      </c>
      <c r="L30">
        <v>10.97</v>
      </c>
    </row>
    <row r="32" spans="1:12">
      <c r="A32" t="s">
        <v>244</v>
      </c>
      <c r="B32" t="s">
        <v>190</v>
      </c>
      <c r="C32" t="s">
        <v>189</v>
      </c>
      <c r="D32" t="s">
        <v>188</v>
      </c>
      <c r="E32" t="s">
        <v>187</v>
      </c>
      <c r="F32" t="s">
        <v>186</v>
      </c>
      <c r="G32" t="s">
        <v>185</v>
      </c>
      <c r="H32" t="s">
        <v>184</v>
      </c>
      <c r="I32" t="s">
        <v>183</v>
      </c>
      <c r="J32" t="s">
        <v>182</v>
      </c>
      <c r="K32" t="s">
        <v>181</v>
      </c>
      <c r="L32" t="s">
        <v>180</v>
      </c>
    </row>
    <row r="33" spans="1:12">
      <c r="A33" t="s">
        <v>243</v>
      </c>
      <c r="B33">
        <v>29.66</v>
      </c>
      <c r="C33">
        <v>26.26</v>
      </c>
      <c r="D33">
        <v>31</v>
      </c>
      <c r="H33">
        <v>2.5499999999999998</v>
      </c>
      <c r="I33">
        <v>29.08</v>
      </c>
      <c r="J33">
        <v>33.67</v>
      </c>
      <c r="K33">
        <v>18.489999999999998</v>
      </c>
      <c r="L33">
        <v>19.100000000000001</v>
      </c>
    </row>
    <row r="34" spans="1:12">
      <c r="A34" t="s">
        <v>242</v>
      </c>
      <c r="B34">
        <v>4.7</v>
      </c>
      <c r="C34">
        <v>5.25</v>
      </c>
      <c r="D34">
        <v>3.96</v>
      </c>
      <c r="E34">
        <v>0.64</v>
      </c>
      <c r="F34">
        <v>-10.42</v>
      </c>
      <c r="G34">
        <v>5.25</v>
      </c>
      <c r="H34">
        <v>11.86</v>
      </c>
      <c r="I34">
        <v>6.91</v>
      </c>
      <c r="J34">
        <v>5.08</v>
      </c>
      <c r="K34">
        <v>8.5399999999999991</v>
      </c>
      <c r="L34">
        <v>8.8699999999999992</v>
      </c>
    </row>
    <row r="35" spans="1:12">
      <c r="A35" t="s">
        <v>241</v>
      </c>
      <c r="B35">
        <v>0.99</v>
      </c>
      <c r="C35">
        <v>0.87</v>
      </c>
      <c r="D35">
        <v>0.96</v>
      </c>
      <c r="E35">
        <v>1.03</v>
      </c>
      <c r="F35">
        <v>1.1299999999999999</v>
      </c>
      <c r="G35">
        <v>1.32</v>
      </c>
      <c r="H35">
        <v>1.21</v>
      </c>
      <c r="I35">
        <v>1.21</v>
      </c>
      <c r="J35">
        <v>1.31</v>
      </c>
      <c r="K35">
        <v>1.32</v>
      </c>
      <c r="L35">
        <v>1.28</v>
      </c>
    </row>
    <row r="36" spans="1:12">
      <c r="A36" t="s">
        <v>240</v>
      </c>
      <c r="B36">
        <v>4.66</v>
      </c>
      <c r="C36">
        <v>4.57</v>
      </c>
      <c r="D36">
        <v>3.79</v>
      </c>
      <c r="E36">
        <v>0.66</v>
      </c>
      <c r="F36">
        <v>-11.81</v>
      </c>
      <c r="G36">
        <v>6.96</v>
      </c>
      <c r="H36">
        <v>14.41</v>
      </c>
      <c r="I36">
        <v>8.4</v>
      </c>
      <c r="J36">
        <v>6.65</v>
      </c>
      <c r="K36">
        <v>11.26</v>
      </c>
      <c r="L36">
        <v>11.32</v>
      </c>
    </row>
    <row r="37" spans="1:12">
      <c r="A37" t="s">
        <v>239</v>
      </c>
      <c r="B37">
        <v>2.84</v>
      </c>
      <c r="C37">
        <v>2.82</v>
      </c>
      <c r="D37">
        <v>2.57</v>
      </c>
      <c r="E37">
        <v>2.71</v>
      </c>
      <c r="F37">
        <v>3.45</v>
      </c>
      <c r="G37">
        <v>3.18</v>
      </c>
      <c r="H37">
        <v>2.73</v>
      </c>
      <c r="I37">
        <v>2.8</v>
      </c>
      <c r="J37">
        <v>2.92</v>
      </c>
      <c r="K37">
        <v>4.59</v>
      </c>
      <c r="L37">
        <v>4.32</v>
      </c>
    </row>
    <row r="38" spans="1:12">
      <c r="A38" t="s">
        <v>238</v>
      </c>
      <c r="B38">
        <v>13.36</v>
      </c>
      <c r="C38">
        <v>12.94</v>
      </c>
      <c r="D38">
        <v>10.19</v>
      </c>
      <c r="E38">
        <v>1.74</v>
      </c>
      <c r="F38">
        <v>-35.74</v>
      </c>
      <c r="G38">
        <v>23.03</v>
      </c>
      <c r="H38">
        <v>42.13</v>
      </c>
      <c r="I38">
        <v>23.19</v>
      </c>
      <c r="J38">
        <v>19.02</v>
      </c>
      <c r="K38">
        <v>40.58</v>
      </c>
      <c r="L38">
        <v>55.9</v>
      </c>
    </row>
    <row r="39" spans="1:12">
      <c r="A39" t="s">
        <v>237</v>
      </c>
      <c r="B39">
        <v>9.99</v>
      </c>
      <c r="C39">
        <v>9.58</v>
      </c>
      <c r="D39">
        <v>7.96</v>
      </c>
      <c r="E39">
        <v>8.77</v>
      </c>
      <c r="F39">
        <v>-18.059999999999999</v>
      </c>
      <c r="G39">
        <v>17.41</v>
      </c>
      <c r="H39">
        <v>27.66</v>
      </c>
      <c r="I39">
        <v>16.12</v>
      </c>
      <c r="J39">
        <v>12.6</v>
      </c>
      <c r="K39">
        <v>22.09</v>
      </c>
      <c r="L39">
        <v>22.25</v>
      </c>
    </row>
    <row r="40" spans="1:12">
      <c r="A40" t="s">
        <v>236</v>
      </c>
      <c r="B40">
        <v>7.26</v>
      </c>
      <c r="C40">
        <v>6.04</v>
      </c>
      <c r="D40">
        <v>4.62</v>
      </c>
      <c r="E40">
        <v>1.1399999999999999</v>
      </c>
      <c r="F40">
        <v>-5.15</v>
      </c>
      <c r="G40">
        <v>3.98</v>
      </c>
      <c r="H40">
        <v>16.329999999999998</v>
      </c>
      <c r="I40">
        <v>12.53</v>
      </c>
      <c r="J40">
        <v>13.82</v>
      </c>
      <c r="K40">
        <v>10.45</v>
      </c>
      <c r="L40">
        <v>10.69</v>
      </c>
    </row>
    <row r="42" spans="1:12">
      <c r="A42" t="s">
        <v>235</v>
      </c>
    </row>
    <row r="43" spans="1:12">
      <c r="B43" t="s">
        <v>190</v>
      </c>
      <c r="C43" t="s">
        <v>189</v>
      </c>
      <c r="D43" t="s">
        <v>188</v>
      </c>
      <c r="E43" t="s">
        <v>187</v>
      </c>
      <c r="F43" t="s">
        <v>186</v>
      </c>
      <c r="G43" t="s">
        <v>185</v>
      </c>
      <c r="H43" t="s">
        <v>184</v>
      </c>
      <c r="I43" t="s">
        <v>183</v>
      </c>
      <c r="J43" t="s">
        <v>182</v>
      </c>
      <c r="K43" t="s">
        <v>181</v>
      </c>
      <c r="L43" t="s">
        <v>196</v>
      </c>
    </row>
    <row r="44" spans="1:12">
      <c r="A44" t="s">
        <v>234</v>
      </c>
    </row>
    <row r="45" spans="1:12">
      <c r="A45" t="s">
        <v>230</v>
      </c>
      <c r="B45">
        <v>8.1300000000000008</v>
      </c>
      <c r="C45">
        <v>2.2999999999999998</v>
      </c>
      <c r="D45">
        <v>16.57</v>
      </c>
      <c r="E45">
        <v>10.98</v>
      </c>
      <c r="F45">
        <v>10.44</v>
      </c>
      <c r="G45">
        <v>14.06</v>
      </c>
      <c r="H45">
        <v>-2.2799999999999998</v>
      </c>
      <c r="I45">
        <v>2.2400000000000002</v>
      </c>
      <c r="J45">
        <v>2.8</v>
      </c>
      <c r="K45">
        <v>3.42</v>
      </c>
      <c r="L45">
        <v>9.76</v>
      </c>
    </row>
    <row r="46" spans="1:12">
      <c r="A46" t="s">
        <v>229</v>
      </c>
      <c r="B46">
        <v>8.34</v>
      </c>
      <c r="C46">
        <v>2.62</v>
      </c>
      <c r="D46">
        <v>8.85</v>
      </c>
      <c r="E46">
        <v>9.7899999999999991</v>
      </c>
      <c r="F46">
        <v>12.63</v>
      </c>
      <c r="G46">
        <v>11.81</v>
      </c>
      <c r="H46">
        <v>7.17</v>
      </c>
      <c r="I46">
        <v>4.45</v>
      </c>
      <c r="J46">
        <v>0.89</v>
      </c>
      <c r="K46">
        <v>2.82</v>
      </c>
    </row>
    <row r="47" spans="1:12">
      <c r="A47" t="s">
        <v>228</v>
      </c>
      <c r="C47">
        <v>28.14</v>
      </c>
      <c r="D47">
        <v>8.68</v>
      </c>
      <c r="E47">
        <v>6.93</v>
      </c>
      <c r="F47">
        <v>9.59</v>
      </c>
      <c r="G47">
        <v>10.76</v>
      </c>
      <c r="H47">
        <v>9.75</v>
      </c>
      <c r="I47">
        <v>6.91</v>
      </c>
      <c r="J47">
        <v>5.29</v>
      </c>
      <c r="K47">
        <v>3.91</v>
      </c>
    </row>
    <row r="48" spans="1:12">
      <c r="A48" t="s">
        <v>227</v>
      </c>
      <c r="H48">
        <v>18.59</v>
      </c>
      <c r="I48">
        <v>7.79</v>
      </c>
      <c r="J48">
        <v>6.11</v>
      </c>
      <c r="K48">
        <v>6.71</v>
      </c>
    </row>
    <row r="49" spans="1:12">
      <c r="A49" t="s">
        <v>233</v>
      </c>
    </row>
    <row r="50" spans="1:12">
      <c r="A50" t="s">
        <v>230</v>
      </c>
      <c r="B50">
        <v>-25.24</v>
      </c>
      <c r="C50">
        <v>17.71</v>
      </c>
      <c r="D50">
        <v>-0.25</v>
      </c>
      <c r="H50">
        <v>4.59</v>
      </c>
      <c r="I50">
        <v>-14.58</v>
      </c>
      <c r="J50">
        <v>-20.100000000000001</v>
      </c>
      <c r="K50">
        <v>41.46</v>
      </c>
      <c r="L50">
        <v>3.86</v>
      </c>
    </row>
    <row r="51" spans="1:12">
      <c r="A51" t="s">
        <v>229</v>
      </c>
      <c r="B51">
        <v>-54.71</v>
      </c>
      <c r="C51">
        <v>-5.21</v>
      </c>
      <c r="D51">
        <v>-4.25</v>
      </c>
      <c r="G51">
        <v>32.33</v>
      </c>
      <c r="J51">
        <v>-10.63</v>
      </c>
      <c r="K51">
        <v>-1.1599999999999999</v>
      </c>
    </row>
    <row r="52" spans="1:12">
      <c r="A52" t="s">
        <v>228</v>
      </c>
      <c r="D52">
        <v>-35.799999999999997</v>
      </c>
      <c r="G52">
        <v>22.16</v>
      </c>
      <c r="H52">
        <v>19.309999999999999</v>
      </c>
      <c r="I52">
        <v>15.67</v>
      </c>
    </row>
    <row r="53" spans="1:12">
      <c r="A53" t="s">
        <v>227</v>
      </c>
      <c r="I53">
        <v>-13.82</v>
      </c>
      <c r="J53">
        <v>3.46</v>
      </c>
      <c r="K53">
        <v>7.46</v>
      </c>
    </row>
    <row r="54" spans="1:12">
      <c r="A54" t="s">
        <v>232</v>
      </c>
    </row>
    <row r="55" spans="1:12">
      <c r="A55" t="s">
        <v>230</v>
      </c>
      <c r="B55">
        <v>-27.77</v>
      </c>
      <c r="C55">
        <v>14.19</v>
      </c>
      <c r="D55">
        <v>-12.11</v>
      </c>
      <c r="E55">
        <v>-81.91</v>
      </c>
      <c r="H55">
        <v>119.82</v>
      </c>
      <c r="I55">
        <v>-40.450000000000003</v>
      </c>
      <c r="J55">
        <v>-24.44</v>
      </c>
      <c r="K55">
        <v>73.849999999999994</v>
      </c>
    </row>
    <row r="56" spans="1:12">
      <c r="A56" t="s">
        <v>229</v>
      </c>
      <c r="B56">
        <v>125.13</v>
      </c>
      <c r="C56">
        <v>-9.66</v>
      </c>
      <c r="D56">
        <v>-10.17</v>
      </c>
      <c r="E56">
        <v>-43.38</v>
      </c>
      <c r="G56">
        <v>23.09</v>
      </c>
      <c r="H56">
        <v>182.99</v>
      </c>
      <c r="J56">
        <v>-0.36</v>
      </c>
      <c r="K56">
        <v>-7.86</v>
      </c>
    </row>
    <row r="57" spans="1:12">
      <c r="A57" t="s">
        <v>228</v>
      </c>
      <c r="D57">
        <v>62.85</v>
      </c>
      <c r="E57">
        <v>-34.869999999999997</v>
      </c>
      <c r="G57">
        <v>13.36</v>
      </c>
      <c r="H57">
        <v>29.22</v>
      </c>
      <c r="I57">
        <v>19.54</v>
      </c>
      <c r="J57">
        <v>59.11</v>
      </c>
    </row>
    <row r="58" spans="1:12">
      <c r="A58" t="s">
        <v>227</v>
      </c>
      <c r="I58">
        <v>39.520000000000003</v>
      </c>
      <c r="J58">
        <v>1.8</v>
      </c>
      <c r="K58">
        <v>8.8000000000000007</v>
      </c>
    </row>
    <row r="59" spans="1:12">
      <c r="A59" t="s">
        <v>231</v>
      </c>
    </row>
    <row r="60" spans="1:12">
      <c r="A60" t="s">
        <v>230</v>
      </c>
      <c r="B60">
        <v>-28.27</v>
      </c>
      <c r="C60">
        <v>13.14</v>
      </c>
      <c r="D60">
        <v>-12.9</v>
      </c>
      <c r="E60">
        <v>-82.22</v>
      </c>
      <c r="H60">
        <v>123.72</v>
      </c>
      <c r="I60">
        <v>-34.630000000000003</v>
      </c>
      <c r="J60">
        <v>-18.649999999999999</v>
      </c>
      <c r="K60">
        <v>87.71</v>
      </c>
      <c r="L60">
        <v>22.9</v>
      </c>
    </row>
    <row r="61" spans="1:12">
      <c r="A61" t="s">
        <v>229</v>
      </c>
      <c r="B61">
        <v>113.89</v>
      </c>
      <c r="C61">
        <v>-10.050000000000001</v>
      </c>
      <c r="D61">
        <v>-10.92</v>
      </c>
      <c r="E61">
        <v>-44.05</v>
      </c>
      <c r="G61">
        <v>23.29</v>
      </c>
      <c r="H61">
        <v>186.77</v>
      </c>
      <c r="J61">
        <v>5.96</v>
      </c>
      <c r="K61">
        <v>-0.06</v>
      </c>
    </row>
    <row r="62" spans="1:12">
      <c r="A62" t="s">
        <v>228</v>
      </c>
      <c r="D62">
        <v>57.34</v>
      </c>
      <c r="E62">
        <v>-35.380000000000003</v>
      </c>
      <c r="G62">
        <v>13.05</v>
      </c>
      <c r="H62">
        <v>29.57</v>
      </c>
      <c r="I62">
        <v>22.34</v>
      </c>
      <c r="J62">
        <v>65.83</v>
      </c>
    </row>
    <row r="63" spans="1:12">
      <c r="A63" t="s">
        <v>227</v>
      </c>
      <c r="I63">
        <v>38.74</v>
      </c>
      <c r="J63">
        <v>3.52</v>
      </c>
      <c r="K63">
        <v>11.46</v>
      </c>
    </row>
    <row r="65" spans="1:12">
      <c r="A65" t="s">
        <v>226</v>
      </c>
    </row>
    <row r="66" spans="1:12">
      <c r="A66" t="s">
        <v>225</v>
      </c>
      <c r="B66" t="s">
        <v>190</v>
      </c>
      <c r="C66" t="s">
        <v>189</v>
      </c>
      <c r="D66" t="s">
        <v>188</v>
      </c>
      <c r="E66" t="s">
        <v>187</v>
      </c>
      <c r="F66" t="s">
        <v>186</v>
      </c>
      <c r="G66" t="s">
        <v>185</v>
      </c>
      <c r="H66" t="s">
        <v>184</v>
      </c>
      <c r="I66" t="s">
        <v>183</v>
      </c>
      <c r="J66" t="s">
        <v>182</v>
      </c>
      <c r="K66" t="s">
        <v>181</v>
      </c>
      <c r="L66" t="s">
        <v>180</v>
      </c>
    </row>
    <row r="67" spans="1:12">
      <c r="A67" t="s">
        <v>224</v>
      </c>
      <c r="F67">
        <v>-52.13</v>
      </c>
      <c r="G67">
        <v>38.76</v>
      </c>
      <c r="H67">
        <v>256.66000000000003</v>
      </c>
      <c r="I67">
        <v>-44.41</v>
      </c>
      <c r="J67">
        <v>-19.97</v>
      </c>
      <c r="K67">
        <v>34.200000000000003</v>
      </c>
    </row>
    <row r="68" spans="1:12">
      <c r="A68" t="s">
        <v>223</v>
      </c>
      <c r="H68">
        <v>557.42999999999995</v>
      </c>
      <c r="I68">
        <v>-50.2</v>
      </c>
      <c r="J68">
        <v>-35.06</v>
      </c>
      <c r="K68">
        <v>65.900000000000006</v>
      </c>
    </row>
    <row r="69" spans="1:12">
      <c r="A69" t="s">
        <v>222</v>
      </c>
      <c r="B69">
        <v>5.6</v>
      </c>
      <c r="C69">
        <v>6.9</v>
      </c>
      <c r="D69">
        <v>5.13</v>
      </c>
      <c r="E69">
        <v>4.6100000000000003</v>
      </c>
      <c r="F69">
        <v>4.57</v>
      </c>
      <c r="G69">
        <v>3.24</v>
      </c>
      <c r="H69">
        <v>5.42</v>
      </c>
      <c r="I69">
        <v>3.74</v>
      </c>
      <c r="J69">
        <v>3.91</v>
      </c>
      <c r="K69">
        <v>3.76</v>
      </c>
      <c r="L69">
        <v>3.14</v>
      </c>
    </row>
    <row r="70" spans="1:12">
      <c r="A70" t="s">
        <v>221</v>
      </c>
      <c r="B70">
        <v>-5.94</v>
      </c>
      <c r="C70">
        <v>-3.91</v>
      </c>
      <c r="D70">
        <v>-6.11</v>
      </c>
      <c r="E70">
        <v>5.47</v>
      </c>
      <c r="F70">
        <v>-0.2</v>
      </c>
      <c r="G70">
        <v>2.08</v>
      </c>
      <c r="H70">
        <v>13.99</v>
      </c>
      <c r="I70">
        <v>6.81</v>
      </c>
      <c r="J70">
        <v>4.3</v>
      </c>
      <c r="K70">
        <v>6.91</v>
      </c>
      <c r="L70">
        <v>7.92</v>
      </c>
    </row>
    <row r="71" spans="1:12">
      <c r="A71" t="s">
        <v>220</v>
      </c>
      <c r="B71">
        <v>-1.26</v>
      </c>
      <c r="C71">
        <v>-0.74</v>
      </c>
      <c r="D71">
        <v>-1.54</v>
      </c>
      <c r="E71">
        <v>8.49</v>
      </c>
      <c r="F71">
        <v>0.02</v>
      </c>
      <c r="G71">
        <v>0.39</v>
      </c>
      <c r="H71">
        <v>1.18</v>
      </c>
      <c r="I71">
        <v>0.99</v>
      </c>
      <c r="J71">
        <v>0.85</v>
      </c>
      <c r="K71">
        <v>0.81</v>
      </c>
      <c r="L71">
        <v>0.89</v>
      </c>
    </row>
    <row r="73" spans="1:12">
      <c r="A73" t="s">
        <v>219</v>
      </c>
    </row>
    <row r="74" spans="1:12">
      <c r="A74" t="s">
        <v>218</v>
      </c>
      <c r="B74" t="s">
        <v>190</v>
      </c>
      <c r="C74" t="s">
        <v>189</v>
      </c>
      <c r="D74" t="s">
        <v>188</v>
      </c>
      <c r="E74" t="s">
        <v>187</v>
      </c>
      <c r="F74" t="s">
        <v>186</v>
      </c>
      <c r="G74" t="s">
        <v>185</v>
      </c>
      <c r="H74" t="s">
        <v>184</v>
      </c>
      <c r="I74" t="s">
        <v>183</v>
      </c>
      <c r="J74" t="s">
        <v>182</v>
      </c>
      <c r="K74" t="s">
        <v>181</v>
      </c>
      <c r="L74" t="s">
        <v>196</v>
      </c>
    </row>
    <row r="75" spans="1:12">
      <c r="A75" t="s">
        <v>217</v>
      </c>
      <c r="B75">
        <v>8.25</v>
      </c>
      <c r="C75">
        <v>9.44</v>
      </c>
      <c r="D75">
        <v>3.53</v>
      </c>
      <c r="E75">
        <v>8.14</v>
      </c>
      <c r="F75">
        <v>8.24</v>
      </c>
      <c r="G75">
        <v>7.32</v>
      </c>
      <c r="H75">
        <v>16.57</v>
      </c>
      <c r="I75">
        <v>12.91</v>
      </c>
      <c r="J75">
        <v>8.0399999999999991</v>
      </c>
      <c r="K75">
        <v>13.61</v>
      </c>
      <c r="L75">
        <v>20.51</v>
      </c>
    </row>
    <row r="76" spans="1:12">
      <c r="A76" t="s">
        <v>216</v>
      </c>
      <c r="B76">
        <v>4.5999999999999996</v>
      </c>
      <c r="C76">
        <v>4.82</v>
      </c>
      <c r="D76">
        <v>5.3</v>
      </c>
      <c r="E76">
        <v>7.77</v>
      </c>
      <c r="F76">
        <v>10.78</v>
      </c>
      <c r="G76">
        <v>11.73</v>
      </c>
      <c r="H76">
        <v>9.2899999999999991</v>
      </c>
      <c r="I76">
        <v>12.22</v>
      </c>
      <c r="J76">
        <v>13.71</v>
      </c>
      <c r="K76">
        <v>17.84</v>
      </c>
      <c r="L76">
        <v>19.059999999999999</v>
      </c>
    </row>
    <row r="77" spans="1:12">
      <c r="A77" t="s">
        <v>215</v>
      </c>
      <c r="B77">
        <v>49.33</v>
      </c>
      <c r="C77">
        <v>49.16</v>
      </c>
      <c r="D77">
        <v>52.18</v>
      </c>
      <c r="E77">
        <v>44.52</v>
      </c>
      <c r="F77">
        <v>36.08</v>
      </c>
      <c r="G77">
        <v>33.96</v>
      </c>
      <c r="H77">
        <v>30.71</v>
      </c>
      <c r="I77">
        <v>28.03</v>
      </c>
      <c r="J77">
        <v>27.52</v>
      </c>
      <c r="K77">
        <v>17.809999999999999</v>
      </c>
      <c r="L77">
        <v>15.3</v>
      </c>
    </row>
    <row r="78" spans="1:12">
      <c r="A78" t="s">
        <v>214</v>
      </c>
      <c r="B78">
        <v>1.59</v>
      </c>
      <c r="C78">
        <v>1.1599999999999999</v>
      </c>
      <c r="D78">
        <v>1.58</v>
      </c>
      <c r="E78">
        <v>1.54</v>
      </c>
      <c r="F78">
        <v>2.5499999999999998</v>
      </c>
      <c r="G78">
        <v>6.11</v>
      </c>
      <c r="H78">
        <v>0.53</v>
      </c>
      <c r="I78">
        <v>0.68</v>
      </c>
      <c r="J78">
        <v>1.06</v>
      </c>
      <c r="K78">
        <v>0.85</v>
      </c>
      <c r="L78">
        <v>0.98</v>
      </c>
    </row>
    <row r="79" spans="1:12">
      <c r="A79" t="s">
        <v>213</v>
      </c>
      <c r="B79">
        <v>63.77</v>
      </c>
      <c r="C79">
        <v>64.58</v>
      </c>
      <c r="D79">
        <v>62.59</v>
      </c>
      <c r="E79">
        <v>61.96</v>
      </c>
      <c r="F79">
        <v>57.65</v>
      </c>
      <c r="G79">
        <v>59.12</v>
      </c>
      <c r="H79">
        <v>57.1</v>
      </c>
      <c r="I79">
        <v>53.84</v>
      </c>
      <c r="J79">
        <v>50.33</v>
      </c>
      <c r="K79">
        <v>50.11</v>
      </c>
      <c r="L79">
        <v>55.85</v>
      </c>
    </row>
    <row r="80" spans="1:12">
      <c r="A80" t="s">
        <v>212</v>
      </c>
      <c r="B80">
        <v>28.6</v>
      </c>
      <c r="C80">
        <v>28.81</v>
      </c>
      <c r="D80">
        <v>32.04</v>
      </c>
      <c r="E80">
        <v>31.36</v>
      </c>
      <c r="F80">
        <v>35.31</v>
      </c>
      <c r="G80">
        <v>34.549999999999997</v>
      </c>
      <c r="H80">
        <v>33.76</v>
      </c>
      <c r="I80">
        <v>36.85</v>
      </c>
      <c r="J80">
        <v>39.97</v>
      </c>
      <c r="K80">
        <v>38.119999999999997</v>
      </c>
      <c r="L80">
        <v>34.86</v>
      </c>
    </row>
    <row r="81" spans="1:12">
      <c r="A81" t="s">
        <v>211</v>
      </c>
      <c r="B81">
        <v>0.57999999999999996</v>
      </c>
      <c r="C81">
        <v>0.41</v>
      </c>
      <c r="D81">
        <v>0.33</v>
      </c>
      <c r="E81">
        <v>0.24</v>
      </c>
      <c r="F81">
        <v>0.15</v>
      </c>
      <c r="G81">
        <v>0.12</v>
      </c>
      <c r="H81">
        <v>0.1</v>
      </c>
      <c r="I81">
        <v>0.08</v>
      </c>
      <c r="J81">
        <v>0.08</v>
      </c>
      <c r="K81">
        <v>7.0000000000000007E-2</v>
      </c>
      <c r="L81">
        <v>0.06</v>
      </c>
    </row>
    <row r="82" spans="1:12">
      <c r="A82" t="s">
        <v>210</v>
      </c>
      <c r="B82">
        <v>7.06</v>
      </c>
      <c r="C82">
        <v>6.2</v>
      </c>
      <c r="D82">
        <v>5.04</v>
      </c>
      <c r="E82">
        <v>6.43</v>
      </c>
      <c r="F82">
        <v>6.89</v>
      </c>
      <c r="G82">
        <v>6.22</v>
      </c>
      <c r="H82">
        <v>9.0399999999999991</v>
      </c>
      <c r="I82">
        <v>9.23</v>
      </c>
      <c r="J82">
        <v>9.6300000000000008</v>
      </c>
      <c r="K82">
        <v>11.7</v>
      </c>
      <c r="L82">
        <v>9.23</v>
      </c>
    </row>
    <row r="83" spans="1:12">
      <c r="A83" t="s">
        <v>209</v>
      </c>
      <c r="B83">
        <v>100</v>
      </c>
      <c r="C83">
        <v>100</v>
      </c>
      <c r="D83">
        <v>100</v>
      </c>
      <c r="E83">
        <v>100</v>
      </c>
      <c r="F83">
        <v>100</v>
      </c>
      <c r="G83">
        <v>100</v>
      </c>
      <c r="H83">
        <v>100</v>
      </c>
      <c r="I83">
        <v>100</v>
      </c>
      <c r="J83">
        <v>100</v>
      </c>
      <c r="K83">
        <v>100</v>
      </c>
      <c r="L83">
        <v>100</v>
      </c>
    </row>
    <row r="84" spans="1:12">
      <c r="A84" t="s">
        <v>208</v>
      </c>
      <c r="B84">
        <v>9.8699999999999992</v>
      </c>
      <c r="C84">
        <v>8.69</v>
      </c>
      <c r="D84">
        <v>11.1</v>
      </c>
      <c r="E84">
        <v>12.17</v>
      </c>
      <c r="F84">
        <v>14.76</v>
      </c>
      <c r="G84">
        <v>11.84</v>
      </c>
      <c r="H84">
        <v>10.7</v>
      </c>
      <c r="I84">
        <v>10.73</v>
      </c>
      <c r="J84">
        <v>13.16</v>
      </c>
      <c r="K84">
        <v>15.88</v>
      </c>
      <c r="L84">
        <v>17.600000000000001</v>
      </c>
    </row>
    <row r="85" spans="1:12">
      <c r="A85" t="s">
        <v>207</v>
      </c>
      <c r="B85">
        <v>0.2</v>
      </c>
      <c r="C85">
        <v>0.19</v>
      </c>
      <c r="D85">
        <v>0.97</v>
      </c>
      <c r="E85">
        <v>0.19</v>
      </c>
      <c r="F85">
        <v>0.33</v>
      </c>
      <c r="G85">
        <v>0.16</v>
      </c>
      <c r="H85">
        <v>0.61</v>
      </c>
      <c r="I85">
        <v>0.48</v>
      </c>
      <c r="J85">
        <v>0.49</v>
      </c>
      <c r="K85">
        <v>0.43</v>
      </c>
      <c r="L85">
        <v>0.38</v>
      </c>
    </row>
    <row r="86" spans="1:12">
      <c r="A86" t="s">
        <v>206</v>
      </c>
      <c r="B86">
        <v>0.08</v>
      </c>
      <c r="C86">
        <v>0.06</v>
      </c>
      <c r="D86">
        <v>0.14000000000000001</v>
      </c>
      <c r="E86">
        <v>0.5</v>
      </c>
      <c r="F86">
        <v>0.52</v>
      </c>
      <c r="G86">
        <v>0.44</v>
      </c>
      <c r="H86">
        <v>0.45</v>
      </c>
      <c r="I86">
        <v>0.28999999999999998</v>
      </c>
      <c r="J86">
        <v>0.47</v>
      </c>
      <c r="K86">
        <v>0.44</v>
      </c>
    </row>
    <row r="87" spans="1:12">
      <c r="A87" t="s">
        <v>205</v>
      </c>
      <c r="B87">
        <v>3.7</v>
      </c>
      <c r="C87">
        <v>3.74</v>
      </c>
      <c r="D87">
        <v>3.69</v>
      </c>
      <c r="E87">
        <v>1.27</v>
      </c>
      <c r="F87">
        <v>1.2</v>
      </c>
      <c r="G87">
        <v>3.39</v>
      </c>
      <c r="H87">
        <v>1.25</v>
      </c>
      <c r="I87">
        <v>1.36</v>
      </c>
      <c r="J87">
        <v>2.2400000000000002</v>
      </c>
      <c r="K87">
        <v>2.7</v>
      </c>
      <c r="L87">
        <v>4.9800000000000004</v>
      </c>
    </row>
    <row r="88" spans="1:12">
      <c r="A88" t="s">
        <v>204</v>
      </c>
      <c r="B88">
        <v>8.11</v>
      </c>
      <c r="C88">
        <v>10.15</v>
      </c>
      <c r="D88">
        <v>2.23</v>
      </c>
      <c r="E88">
        <v>5.58</v>
      </c>
      <c r="F88">
        <v>9.35</v>
      </c>
      <c r="G88">
        <v>8.5500000000000007</v>
      </c>
      <c r="H88">
        <v>12.25</v>
      </c>
      <c r="I88">
        <v>15.72</v>
      </c>
      <c r="J88">
        <v>14.42</v>
      </c>
      <c r="K88">
        <v>8.3800000000000008</v>
      </c>
      <c r="L88">
        <v>5.57</v>
      </c>
    </row>
    <row r="89" spans="1:12">
      <c r="A89" t="s">
        <v>203</v>
      </c>
      <c r="B89">
        <v>21.96</v>
      </c>
      <c r="C89">
        <v>22.83</v>
      </c>
      <c r="D89">
        <v>18.12</v>
      </c>
      <c r="E89">
        <v>19.71</v>
      </c>
      <c r="F89">
        <v>26.15</v>
      </c>
      <c r="G89">
        <v>24.38</v>
      </c>
      <c r="H89">
        <v>25.26</v>
      </c>
      <c r="I89">
        <v>28.57</v>
      </c>
      <c r="J89">
        <v>30.77</v>
      </c>
      <c r="K89">
        <v>27.83</v>
      </c>
      <c r="L89">
        <v>28.53</v>
      </c>
    </row>
    <row r="90" spans="1:12">
      <c r="A90" t="s">
        <v>202</v>
      </c>
      <c r="B90">
        <v>19.78</v>
      </c>
      <c r="C90">
        <v>23.27</v>
      </c>
      <c r="D90">
        <v>22.85</v>
      </c>
      <c r="E90">
        <v>21.53</v>
      </c>
      <c r="F90">
        <v>22.53</v>
      </c>
      <c r="G90">
        <v>21.93</v>
      </c>
      <c r="H90">
        <v>18.850000000000001</v>
      </c>
      <c r="I90">
        <v>19.45</v>
      </c>
      <c r="J90">
        <v>20.62</v>
      </c>
      <c r="K90">
        <v>32.159999999999997</v>
      </c>
      <c r="L90">
        <v>32.72</v>
      </c>
    </row>
    <row r="91" spans="1:12">
      <c r="A91" t="s">
        <v>201</v>
      </c>
      <c r="B91">
        <v>23.09</v>
      </c>
      <c r="C91">
        <v>18.41</v>
      </c>
      <c r="D91">
        <v>20.079999999999998</v>
      </c>
      <c r="E91">
        <v>21.89</v>
      </c>
      <c r="F91">
        <v>22.33</v>
      </c>
      <c r="G91">
        <v>22.27</v>
      </c>
      <c r="H91">
        <v>19.2</v>
      </c>
      <c r="I91">
        <v>16.3</v>
      </c>
      <c r="J91">
        <v>14.41</v>
      </c>
      <c r="K91">
        <v>18.239999999999998</v>
      </c>
      <c r="L91">
        <v>15.61</v>
      </c>
    </row>
    <row r="92" spans="1:12">
      <c r="A92" t="s">
        <v>200</v>
      </c>
      <c r="B92">
        <v>64.83</v>
      </c>
      <c r="C92">
        <v>64.510000000000005</v>
      </c>
      <c r="D92">
        <v>61.04</v>
      </c>
      <c r="E92">
        <v>63.13</v>
      </c>
      <c r="F92">
        <v>71.010000000000005</v>
      </c>
      <c r="G92">
        <v>68.59</v>
      </c>
      <c r="H92">
        <v>63.31</v>
      </c>
      <c r="I92">
        <v>64.319999999999993</v>
      </c>
      <c r="J92">
        <v>65.81</v>
      </c>
      <c r="K92">
        <v>78.23</v>
      </c>
      <c r="L92">
        <v>76.86</v>
      </c>
    </row>
    <row r="93" spans="1:12">
      <c r="A93" t="s">
        <v>199</v>
      </c>
      <c r="B93">
        <v>35.17</v>
      </c>
      <c r="C93">
        <v>35.49</v>
      </c>
      <c r="D93">
        <v>38.96</v>
      </c>
      <c r="E93">
        <v>36.869999999999997</v>
      </c>
      <c r="F93">
        <v>28.99</v>
      </c>
      <c r="G93">
        <v>31.41</v>
      </c>
      <c r="H93">
        <v>36.69</v>
      </c>
      <c r="I93">
        <v>35.68</v>
      </c>
      <c r="J93">
        <v>34.19</v>
      </c>
      <c r="K93">
        <v>21.77</v>
      </c>
      <c r="L93">
        <v>23.14</v>
      </c>
    </row>
    <row r="94" spans="1:12">
      <c r="A94" t="s">
        <v>198</v>
      </c>
      <c r="B94">
        <v>100</v>
      </c>
      <c r="C94">
        <v>100</v>
      </c>
      <c r="D94">
        <v>100</v>
      </c>
      <c r="E94">
        <v>100</v>
      </c>
      <c r="F94">
        <v>100</v>
      </c>
      <c r="G94">
        <v>100</v>
      </c>
      <c r="H94">
        <v>100</v>
      </c>
      <c r="I94">
        <v>100</v>
      </c>
      <c r="J94">
        <v>100</v>
      </c>
      <c r="K94">
        <v>100</v>
      </c>
      <c r="L94">
        <v>100</v>
      </c>
    </row>
    <row r="96" spans="1:12">
      <c r="A96" t="s">
        <v>197</v>
      </c>
      <c r="B96" t="s">
        <v>190</v>
      </c>
      <c r="C96" t="s">
        <v>189</v>
      </c>
      <c r="D96" t="s">
        <v>188</v>
      </c>
      <c r="E96" t="s">
        <v>187</v>
      </c>
      <c r="F96" t="s">
        <v>186</v>
      </c>
      <c r="G96" t="s">
        <v>185</v>
      </c>
      <c r="H96" t="s">
        <v>184</v>
      </c>
      <c r="I96" t="s">
        <v>183</v>
      </c>
      <c r="J96" t="s">
        <v>182</v>
      </c>
      <c r="K96" t="s">
        <v>181</v>
      </c>
      <c r="L96" t="s">
        <v>196</v>
      </c>
    </row>
    <row r="97" spans="1:12">
      <c r="A97" t="s">
        <v>168</v>
      </c>
      <c r="B97">
        <v>2.9</v>
      </c>
      <c r="C97">
        <v>2.83</v>
      </c>
      <c r="D97">
        <v>3.45</v>
      </c>
      <c r="E97">
        <v>3.14</v>
      </c>
      <c r="F97">
        <v>2.2000000000000002</v>
      </c>
      <c r="G97">
        <v>2.42</v>
      </c>
      <c r="H97">
        <v>2.2599999999999998</v>
      </c>
      <c r="I97">
        <v>1.88</v>
      </c>
      <c r="J97">
        <v>1.64</v>
      </c>
      <c r="K97">
        <v>1.8</v>
      </c>
      <c r="L97">
        <v>1.96</v>
      </c>
    </row>
    <row r="98" spans="1:12">
      <c r="A98" t="s">
        <v>195</v>
      </c>
      <c r="B98">
        <v>0.59</v>
      </c>
      <c r="C98">
        <v>0.62</v>
      </c>
      <c r="D98">
        <v>0.49</v>
      </c>
      <c r="E98">
        <v>0.81</v>
      </c>
      <c r="F98">
        <v>0.73</v>
      </c>
      <c r="G98">
        <v>0.78</v>
      </c>
      <c r="H98">
        <v>1.02</v>
      </c>
      <c r="I98">
        <v>0.88</v>
      </c>
      <c r="J98">
        <v>0.71</v>
      </c>
      <c r="K98">
        <v>1.1299999999999999</v>
      </c>
      <c r="L98">
        <v>1.39</v>
      </c>
    </row>
    <row r="99" spans="1:12">
      <c r="A99" t="s">
        <v>194</v>
      </c>
      <c r="B99">
        <v>2.84</v>
      </c>
      <c r="C99">
        <v>2.82</v>
      </c>
      <c r="D99">
        <v>2.57</v>
      </c>
      <c r="E99">
        <v>2.71</v>
      </c>
      <c r="F99">
        <v>3.45</v>
      </c>
      <c r="G99">
        <v>3.18</v>
      </c>
      <c r="H99">
        <v>2.73</v>
      </c>
      <c r="I99">
        <v>2.8</v>
      </c>
      <c r="J99">
        <v>2.92</v>
      </c>
      <c r="K99">
        <v>4.59</v>
      </c>
      <c r="L99">
        <v>4.32</v>
      </c>
    </row>
    <row r="100" spans="1:12">
      <c r="A100" t="s">
        <v>193</v>
      </c>
      <c r="B100">
        <v>0.56000000000000005</v>
      </c>
      <c r="C100">
        <v>0.66</v>
      </c>
      <c r="D100">
        <v>0.59</v>
      </c>
      <c r="E100">
        <v>0.57999999999999996</v>
      </c>
      <c r="F100">
        <v>0.78</v>
      </c>
      <c r="G100">
        <v>0.71</v>
      </c>
      <c r="H100">
        <v>0.52</v>
      </c>
      <c r="I100">
        <v>0.55000000000000004</v>
      </c>
      <c r="J100">
        <v>0.62</v>
      </c>
      <c r="K100">
        <v>1.51</v>
      </c>
      <c r="L100">
        <v>1.47</v>
      </c>
    </row>
    <row r="102" spans="1:12">
      <c r="A102" t="s">
        <v>192</v>
      </c>
    </row>
    <row r="103" spans="1:12">
      <c r="A103" t="s">
        <v>191</v>
      </c>
      <c r="B103" t="s">
        <v>190</v>
      </c>
      <c r="C103" t="s">
        <v>189</v>
      </c>
      <c r="D103" t="s">
        <v>188</v>
      </c>
      <c r="E103" t="s">
        <v>187</v>
      </c>
      <c r="F103" t="s">
        <v>186</v>
      </c>
      <c r="G103" t="s">
        <v>185</v>
      </c>
      <c r="H103" t="s">
        <v>184</v>
      </c>
      <c r="I103" t="s">
        <v>183</v>
      </c>
      <c r="J103" t="s">
        <v>182</v>
      </c>
      <c r="K103" t="s">
        <v>181</v>
      </c>
      <c r="L103" t="s">
        <v>180</v>
      </c>
    </row>
    <row r="104" spans="1:12">
      <c r="A104" t="s">
        <v>179</v>
      </c>
      <c r="B104">
        <v>13.86</v>
      </c>
      <c r="C104">
        <v>15.77</v>
      </c>
      <c r="D104">
        <v>17.54</v>
      </c>
      <c r="E104">
        <v>23.1</v>
      </c>
      <c r="F104">
        <v>29.39</v>
      </c>
      <c r="G104">
        <v>30.67</v>
      </c>
      <c r="H104">
        <v>30.84</v>
      </c>
      <c r="I104">
        <v>31.48</v>
      </c>
      <c r="J104">
        <v>35.479999999999997</v>
      </c>
      <c r="K104">
        <v>31.29</v>
      </c>
      <c r="L104">
        <v>29.22</v>
      </c>
    </row>
    <row r="105" spans="1:12">
      <c r="A105" t="s">
        <v>178</v>
      </c>
      <c r="B105">
        <v>208.36</v>
      </c>
      <c r="C105">
        <v>238.49</v>
      </c>
      <c r="D105">
        <v>217.49</v>
      </c>
      <c r="E105">
        <v>175.42</v>
      </c>
      <c r="F105">
        <v>128.1</v>
      </c>
      <c r="G105">
        <v>114.9</v>
      </c>
      <c r="H105">
        <v>116.36</v>
      </c>
      <c r="I105">
        <v>103.45</v>
      </c>
      <c r="J105">
        <v>87.81</v>
      </c>
      <c r="K105">
        <v>73.239999999999995</v>
      </c>
      <c r="L105">
        <v>52.88</v>
      </c>
    </row>
    <row r="106" spans="1:12">
      <c r="A106" t="s">
        <v>177</v>
      </c>
      <c r="B106">
        <v>38.64</v>
      </c>
      <c r="C106">
        <v>44.76</v>
      </c>
      <c r="D106">
        <v>42.45</v>
      </c>
      <c r="E106">
        <v>42.39</v>
      </c>
      <c r="F106">
        <v>42.55</v>
      </c>
      <c r="G106">
        <v>43.62</v>
      </c>
      <c r="H106">
        <v>40.56</v>
      </c>
      <c r="I106">
        <v>37.67</v>
      </c>
      <c r="J106">
        <v>37.69</v>
      </c>
      <c r="K106">
        <v>47.46</v>
      </c>
      <c r="L106">
        <v>55.21</v>
      </c>
    </row>
    <row r="107" spans="1:12">
      <c r="A107" t="s">
        <v>176</v>
      </c>
      <c r="B107">
        <v>183.58</v>
      </c>
      <c r="C107">
        <v>209.51</v>
      </c>
      <c r="D107">
        <v>192.58</v>
      </c>
      <c r="E107">
        <v>156.12</v>
      </c>
      <c r="F107">
        <v>114.95</v>
      </c>
      <c r="G107">
        <v>101.95</v>
      </c>
      <c r="H107">
        <v>106.65</v>
      </c>
      <c r="I107">
        <v>97.26</v>
      </c>
      <c r="J107">
        <v>85.61</v>
      </c>
      <c r="K107">
        <v>57.08</v>
      </c>
      <c r="L107">
        <v>26.89</v>
      </c>
    </row>
    <row r="108" spans="1:12">
      <c r="A108" t="s">
        <v>175</v>
      </c>
      <c r="B108">
        <v>26.34</v>
      </c>
      <c r="C108">
        <v>23.14</v>
      </c>
      <c r="D108">
        <v>20.81</v>
      </c>
      <c r="E108">
        <v>15.8</v>
      </c>
      <c r="F108">
        <v>12.42</v>
      </c>
      <c r="G108">
        <v>11.9</v>
      </c>
      <c r="H108">
        <v>11.84</v>
      </c>
      <c r="I108">
        <v>11.6</v>
      </c>
      <c r="J108">
        <v>10.29</v>
      </c>
      <c r="K108">
        <v>11.66</v>
      </c>
      <c r="L108">
        <v>12.49</v>
      </c>
    </row>
    <row r="109" spans="1:12">
      <c r="A109" t="s">
        <v>174</v>
      </c>
      <c r="B109">
        <v>1.75</v>
      </c>
      <c r="C109">
        <v>1.53</v>
      </c>
      <c r="D109">
        <v>1.68</v>
      </c>
      <c r="E109">
        <v>2.08</v>
      </c>
      <c r="F109">
        <v>2.85</v>
      </c>
      <c r="G109">
        <v>3.18</v>
      </c>
      <c r="H109">
        <v>3.14</v>
      </c>
      <c r="I109">
        <v>3.53</v>
      </c>
      <c r="J109">
        <v>4.16</v>
      </c>
      <c r="K109">
        <v>4.9800000000000004</v>
      </c>
      <c r="L109">
        <v>6.9</v>
      </c>
    </row>
    <row r="110" spans="1:12">
      <c r="A110" t="s">
        <v>173</v>
      </c>
      <c r="B110">
        <v>3.47</v>
      </c>
      <c r="C110">
        <v>3.04</v>
      </c>
      <c r="D110">
        <v>3.15</v>
      </c>
      <c r="E110">
        <v>3.26</v>
      </c>
      <c r="F110">
        <v>3.4</v>
      </c>
      <c r="G110">
        <v>3.79</v>
      </c>
      <c r="H110">
        <v>3.56</v>
      </c>
      <c r="I110">
        <v>3.45</v>
      </c>
      <c r="J110">
        <v>3.41</v>
      </c>
      <c r="K110">
        <v>3.38</v>
      </c>
      <c r="L110">
        <v>3.53</v>
      </c>
    </row>
    <row r="111" spans="1:12">
      <c r="A111" t="s">
        <v>172</v>
      </c>
      <c r="B111">
        <v>0.99</v>
      </c>
      <c r="C111">
        <v>0.87</v>
      </c>
      <c r="D111">
        <v>0.96</v>
      </c>
      <c r="E111">
        <v>1.03</v>
      </c>
      <c r="F111">
        <v>1.1299999999999999</v>
      </c>
      <c r="G111">
        <v>1.32</v>
      </c>
      <c r="H111">
        <v>1.21</v>
      </c>
      <c r="I111">
        <v>1.21</v>
      </c>
      <c r="J111">
        <v>1.31</v>
      </c>
      <c r="K111">
        <v>1.32</v>
      </c>
      <c r="L111">
        <v>1.28</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1"/>
  <sheetViews>
    <sheetView workbookViewId="0"/>
  </sheetViews>
  <sheetFormatPr defaultRowHeight="14.5"/>
  <sheetData>
    <row r="1" spans="1:12">
      <c r="A1" t="s">
        <v>376</v>
      </c>
    </row>
    <row r="2" spans="1:12">
      <c r="A2" t="s">
        <v>271</v>
      </c>
    </row>
    <row r="3" spans="1:12">
      <c r="B3" t="s">
        <v>190</v>
      </c>
      <c r="C3" t="s">
        <v>189</v>
      </c>
      <c r="D3" t="s">
        <v>188</v>
      </c>
      <c r="E3" t="s">
        <v>187</v>
      </c>
      <c r="F3" t="s">
        <v>186</v>
      </c>
      <c r="G3" t="s">
        <v>185</v>
      </c>
      <c r="H3" t="s">
        <v>184</v>
      </c>
      <c r="I3" t="s">
        <v>183</v>
      </c>
      <c r="J3" t="s">
        <v>182</v>
      </c>
      <c r="K3" t="s">
        <v>181</v>
      </c>
      <c r="L3" t="s">
        <v>180</v>
      </c>
    </row>
    <row r="4" spans="1:12">
      <c r="A4" t="s">
        <v>270</v>
      </c>
      <c r="B4" s="67">
        <v>10500</v>
      </c>
      <c r="C4" s="67">
        <v>10525</v>
      </c>
      <c r="D4" s="67">
        <v>11275</v>
      </c>
      <c r="E4" s="67">
        <v>12237</v>
      </c>
      <c r="F4" s="67">
        <v>12104</v>
      </c>
      <c r="G4" s="67">
        <v>13878</v>
      </c>
      <c r="H4" s="67">
        <v>13423</v>
      </c>
      <c r="I4" s="67">
        <v>13788</v>
      </c>
      <c r="J4" s="67">
        <v>14198</v>
      </c>
      <c r="K4" s="67">
        <v>13972</v>
      </c>
      <c r="L4" s="67">
        <v>13286</v>
      </c>
    </row>
    <row r="5" spans="1:12">
      <c r="A5" t="s">
        <v>269</v>
      </c>
      <c r="B5">
        <v>19.399999999999999</v>
      </c>
      <c r="C5">
        <v>18.2</v>
      </c>
      <c r="D5">
        <v>17.399999999999999</v>
      </c>
      <c r="E5">
        <v>18.100000000000001</v>
      </c>
      <c r="F5">
        <v>16.3</v>
      </c>
      <c r="G5">
        <v>17.7</v>
      </c>
      <c r="H5">
        <v>18.2</v>
      </c>
      <c r="I5">
        <v>18</v>
      </c>
      <c r="J5">
        <v>16.899999999999999</v>
      </c>
      <c r="K5">
        <v>17</v>
      </c>
      <c r="L5">
        <v>17.100000000000001</v>
      </c>
    </row>
    <row r="6" spans="1:12">
      <c r="A6" t="s">
        <v>268</v>
      </c>
      <c r="B6">
        <v>421</v>
      </c>
      <c r="C6">
        <v>546</v>
      </c>
      <c r="D6">
        <v>583</v>
      </c>
      <c r="E6" s="67">
        <v>1053</v>
      </c>
      <c r="F6">
        <v>847</v>
      </c>
      <c r="G6" s="67">
        <v>1096</v>
      </c>
      <c r="H6" s="67">
        <v>1140</v>
      </c>
      <c r="I6" s="67">
        <v>1173</v>
      </c>
      <c r="J6" s="67">
        <v>1066</v>
      </c>
      <c r="K6" s="67">
        <v>1103</v>
      </c>
      <c r="L6" s="67">
        <v>1099</v>
      </c>
    </row>
    <row r="7" spans="1:12">
      <c r="A7" t="s">
        <v>267</v>
      </c>
      <c r="B7">
        <v>4</v>
      </c>
      <c r="C7">
        <v>5.2</v>
      </c>
      <c r="D7">
        <v>5.2</v>
      </c>
      <c r="E7">
        <v>8.6</v>
      </c>
      <c r="F7">
        <v>7</v>
      </c>
      <c r="G7">
        <v>7.9</v>
      </c>
      <c r="H7">
        <v>8.5</v>
      </c>
      <c r="I7">
        <v>8.5</v>
      </c>
      <c r="J7">
        <v>7.5</v>
      </c>
      <c r="K7">
        <v>7.9</v>
      </c>
      <c r="L7">
        <v>8.3000000000000007</v>
      </c>
    </row>
    <row r="8" spans="1:12">
      <c r="A8" t="s">
        <v>266</v>
      </c>
      <c r="B8">
        <v>-31</v>
      </c>
      <c r="C8">
        <v>86</v>
      </c>
      <c r="D8">
        <v>242</v>
      </c>
      <c r="E8">
        <v>589</v>
      </c>
      <c r="F8">
        <v>498</v>
      </c>
      <c r="G8">
        <v>600</v>
      </c>
      <c r="H8">
        <v>697</v>
      </c>
      <c r="I8">
        <v>962</v>
      </c>
      <c r="J8">
        <v>307</v>
      </c>
      <c r="K8" s="67">
        <v>1222</v>
      </c>
      <c r="L8" s="67">
        <v>1205</v>
      </c>
    </row>
    <row r="9" spans="1:12">
      <c r="A9" t="s">
        <v>265</v>
      </c>
      <c r="B9">
        <v>-0.12</v>
      </c>
      <c r="C9">
        <v>0.28000000000000003</v>
      </c>
      <c r="D9">
        <v>0.79</v>
      </c>
      <c r="E9">
        <v>2</v>
      </c>
      <c r="F9">
        <v>1.75</v>
      </c>
      <c r="G9">
        <v>2.13</v>
      </c>
      <c r="H9">
        <v>2.5</v>
      </c>
      <c r="I9">
        <v>3.53</v>
      </c>
      <c r="J9">
        <v>1.1399999999999999</v>
      </c>
      <c r="K9">
        <v>4.83</v>
      </c>
      <c r="L9">
        <v>4.93</v>
      </c>
    </row>
    <row r="10" spans="1:12">
      <c r="A10" t="s">
        <v>264</v>
      </c>
      <c r="B10">
        <v>0.08</v>
      </c>
      <c r="C10">
        <v>0.08</v>
      </c>
      <c r="D10">
        <v>0.08</v>
      </c>
      <c r="E10">
        <v>0.08</v>
      </c>
      <c r="F10">
        <v>0.08</v>
      </c>
      <c r="G10">
        <v>0.08</v>
      </c>
      <c r="H10">
        <v>0.08</v>
      </c>
      <c r="I10">
        <v>0.08</v>
      </c>
      <c r="J10">
        <v>0.08</v>
      </c>
      <c r="K10">
        <v>0.08</v>
      </c>
      <c r="L10">
        <v>0.08</v>
      </c>
    </row>
    <row r="11" spans="1:12">
      <c r="A11" t="s">
        <v>263</v>
      </c>
      <c r="C11">
        <v>26.7</v>
      </c>
      <c r="D11">
        <v>7.8</v>
      </c>
      <c r="E11">
        <v>4</v>
      </c>
      <c r="F11">
        <v>4.9000000000000004</v>
      </c>
      <c r="G11">
        <v>4</v>
      </c>
      <c r="H11">
        <v>3.3</v>
      </c>
      <c r="I11">
        <v>2.6</v>
      </c>
      <c r="J11">
        <v>3.4</v>
      </c>
      <c r="K11">
        <v>2.4</v>
      </c>
      <c r="L11">
        <v>1.6</v>
      </c>
    </row>
    <row r="12" spans="1:12">
      <c r="A12" t="s">
        <v>262</v>
      </c>
      <c r="B12">
        <v>263</v>
      </c>
      <c r="C12">
        <v>303</v>
      </c>
      <c r="D12">
        <v>307</v>
      </c>
      <c r="E12">
        <v>295</v>
      </c>
      <c r="F12">
        <v>284</v>
      </c>
      <c r="G12">
        <v>282</v>
      </c>
      <c r="H12">
        <v>279</v>
      </c>
      <c r="I12">
        <v>272</v>
      </c>
      <c r="J12">
        <v>269</v>
      </c>
      <c r="K12">
        <v>253</v>
      </c>
      <c r="L12">
        <v>241</v>
      </c>
    </row>
    <row r="13" spans="1:12">
      <c r="A13" t="s">
        <v>261</v>
      </c>
      <c r="B13">
        <v>10.42</v>
      </c>
      <c r="C13">
        <v>10.81</v>
      </c>
      <c r="D13">
        <v>11.88</v>
      </c>
      <c r="E13">
        <v>11.02</v>
      </c>
      <c r="F13">
        <v>12.69</v>
      </c>
      <c r="G13">
        <v>16.559999999999999</v>
      </c>
      <c r="H13">
        <v>17.16</v>
      </c>
      <c r="I13">
        <v>20.91</v>
      </c>
      <c r="J13">
        <v>22.25</v>
      </c>
      <c r="K13">
        <v>23.53</v>
      </c>
      <c r="L13">
        <v>23.19</v>
      </c>
    </row>
    <row r="14" spans="1:12">
      <c r="A14" t="s">
        <v>260</v>
      </c>
      <c r="B14" s="67">
        <v>1015</v>
      </c>
      <c r="C14">
        <v>984</v>
      </c>
      <c r="D14" s="67">
        <v>1063</v>
      </c>
      <c r="E14">
        <v>927</v>
      </c>
      <c r="F14">
        <v>810</v>
      </c>
      <c r="G14" s="67">
        <v>1208</v>
      </c>
      <c r="H14" s="67">
        <v>1090</v>
      </c>
      <c r="I14" s="67">
        <v>1012</v>
      </c>
      <c r="J14">
        <v>953</v>
      </c>
      <c r="K14" s="67">
        <v>1107</v>
      </c>
      <c r="L14">
        <v>649</v>
      </c>
    </row>
    <row r="15" spans="1:12">
      <c r="A15" t="s">
        <v>259</v>
      </c>
      <c r="B15">
        <v>-238</v>
      </c>
      <c r="C15">
        <v>-270</v>
      </c>
      <c r="D15">
        <v>-423</v>
      </c>
      <c r="E15">
        <v>-480</v>
      </c>
      <c r="F15">
        <v>-444</v>
      </c>
      <c r="G15">
        <v>-429</v>
      </c>
      <c r="H15">
        <v>-420</v>
      </c>
      <c r="I15">
        <v>-446</v>
      </c>
      <c r="J15">
        <v>-423</v>
      </c>
      <c r="K15">
        <v>-369</v>
      </c>
      <c r="L15">
        <v>-345</v>
      </c>
    </row>
    <row r="16" spans="1:12">
      <c r="A16" t="s">
        <v>258</v>
      </c>
      <c r="B16">
        <v>777</v>
      </c>
      <c r="C16">
        <v>714</v>
      </c>
      <c r="D16">
        <v>640</v>
      </c>
      <c r="E16">
        <v>447</v>
      </c>
      <c r="F16">
        <v>366</v>
      </c>
      <c r="G16">
        <v>779</v>
      </c>
      <c r="H16">
        <v>670</v>
      </c>
      <c r="I16">
        <v>566</v>
      </c>
      <c r="J16">
        <v>530</v>
      </c>
      <c r="K16">
        <v>738</v>
      </c>
      <c r="L16">
        <v>304</v>
      </c>
    </row>
    <row r="17" spans="1:12">
      <c r="A17" t="s">
        <v>257</v>
      </c>
      <c r="B17">
        <v>2.96</v>
      </c>
      <c r="C17">
        <v>2.36</v>
      </c>
      <c r="D17">
        <v>1.53</v>
      </c>
      <c r="E17">
        <v>1.51</v>
      </c>
      <c r="F17">
        <v>-0.15</v>
      </c>
      <c r="G17">
        <v>3.84</v>
      </c>
      <c r="H17">
        <v>2.14</v>
      </c>
      <c r="I17">
        <v>1.38</v>
      </c>
      <c r="J17">
        <v>3.01</v>
      </c>
      <c r="K17">
        <v>3.58</v>
      </c>
    </row>
    <row r="18" spans="1:12">
      <c r="A18" t="s">
        <v>256</v>
      </c>
      <c r="B18" s="67">
        <v>10577</v>
      </c>
      <c r="C18" s="67">
        <v>7339</v>
      </c>
      <c r="D18" s="67">
        <v>5545</v>
      </c>
      <c r="E18" s="67">
        <v>3902</v>
      </c>
      <c r="F18" s="67">
        <v>4110</v>
      </c>
      <c r="G18" s="67">
        <v>3964</v>
      </c>
      <c r="H18" s="67">
        <v>3832</v>
      </c>
      <c r="I18" s="67">
        <v>4256</v>
      </c>
      <c r="J18" s="67">
        <v>4369</v>
      </c>
      <c r="K18" s="67">
        <v>3988</v>
      </c>
    </row>
    <row r="20" spans="1:12">
      <c r="A20" t="s">
        <v>255</v>
      </c>
    </row>
    <row r="21" spans="1:12">
      <c r="A21" t="s">
        <v>254</v>
      </c>
      <c r="B21" t="s">
        <v>190</v>
      </c>
      <c r="C21" t="s">
        <v>189</v>
      </c>
      <c r="D21" t="s">
        <v>188</v>
      </c>
      <c r="E21" t="s">
        <v>187</v>
      </c>
      <c r="F21" t="s">
        <v>186</v>
      </c>
      <c r="G21" t="s">
        <v>185</v>
      </c>
      <c r="H21" t="s">
        <v>184</v>
      </c>
      <c r="I21" t="s">
        <v>183</v>
      </c>
      <c r="J21" t="s">
        <v>182</v>
      </c>
      <c r="K21" t="s">
        <v>181</v>
      </c>
      <c r="L21" t="s">
        <v>180</v>
      </c>
    </row>
    <row r="22" spans="1:12">
      <c r="A22" t="s">
        <v>253</v>
      </c>
      <c r="B22">
        <v>100</v>
      </c>
      <c r="C22">
        <v>100</v>
      </c>
      <c r="D22">
        <v>100</v>
      </c>
      <c r="E22">
        <v>100</v>
      </c>
      <c r="F22">
        <v>100</v>
      </c>
      <c r="G22">
        <v>100</v>
      </c>
      <c r="H22">
        <v>100</v>
      </c>
      <c r="I22">
        <v>100</v>
      </c>
      <c r="J22">
        <v>100</v>
      </c>
      <c r="K22">
        <v>100</v>
      </c>
      <c r="L22">
        <v>100</v>
      </c>
    </row>
    <row r="23" spans="1:12">
      <c r="A23" t="s">
        <v>252</v>
      </c>
      <c r="B23">
        <v>80.650000000000006</v>
      </c>
      <c r="C23">
        <v>81.760000000000005</v>
      </c>
      <c r="D23">
        <v>82.55</v>
      </c>
      <c r="E23">
        <v>81.87</v>
      </c>
      <c r="F23">
        <v>83.7</v>
      </c>
      <c r="G23">
        <v>82.3</v>
      </c>
      <c r="H23">
        <v>81.790000000000006</v>
      </c>
      <c r="I23">
        <v>82.04</v>
      </c>
      <c r="J23">
        <v>83.08</v>
      </c>
      <c r="K23">
        <v>82.98</v>
      </c>
      <c r="L23">
        <v>82.87</v>
      </c>
    </row>
    <row r="24" spans="1:12">
      <c r="A24" t="s">
        <v>251</v>
      </c>
      <c r="B24">
        <v>19.350000000000001</v>
      </c>
      <c r="C24">
        <v>18.239999999999998</v>
      </c>
      <c r="D24">
        <v>17.45</v>
      </c>
      <c r="E24">
        <v>18.13</v>
      </c>
      <c r="F24">
        <v>16.3</v>
      </c>
      <c r="G24">
        <v>17.7</v>
      </c>
      <c r="H24">
        <v>18.21</v>
      </c>
      <c r="I24">
        <v>17.96</v>
      </c>
      <c r="J24">
        <v>16.920000000000002</v>
      </c>
      <c r="K24">
        <v>17.02</v>
      </c>
      <c r="L24">
        <v>17.13</v>
      </c>
    </row>
    <row r="25" spans="1:12">
      <c r="A25" t="s">
        <v>250</v>
      </c>
      <c r="B25">
        <v>12.8</v>
      </c>
      <c r="C25">
        <v>11.7</v>
      </c>
      <c r="D25">
        <v>10.49</v>
      </c>
      <c r="E25">
        <v>9.5399999999999991</v>
      </c>
      <c r="F25">
        <v>9.3000000000000007</v>
      </c>
      <c r="G25">
        <v>9.81</v>
      </c>
      <c r="H25">
        <v>9.7100000000000009</v>
      </c>
      <c r="I25">
        <v>9.4600000000000009</v>
      </c>
      <c r="J25">
        <v>9.42</v>
      </c>
      <c r="K25">
        <v>9.1300000000000008</v>
      </c>
      <c r="L25">
        <v>8.86</v>
      </c>
    </row>
    <row r="26" spans="1:12">
      <c r="A26" t="s">
        <v>249</v>
      </c>
    </row>
    <row r="27" spans="1:12">
      <c r="A27" t="s">
        <v>248</v>
      </c>
      <c r="B27">
        <v>2.54</v>
      </c>
      <c r="C27">
        <v>1.36</v>
      </c>
      <c r="D27">
        <v>1.78</v>
      </c>
      <c r="E27">
        <v>-0.02</v>
      </c>
    </row>
    <row r="28" spans="1:12">
      <c r="A28" t="s">
        <v>247</v>
      </c>
      <c r="B28">
        <v>4.01</v>
      </c>
      <c r="C28">
        <v>5.19</v>
      </c>
      <c r="D28">
        <v>5.17</v>
      </c>
      <c r="E28">
        <v>8.61</v>
      </c>
      <c r="F28">
        <v>7</v>
      </c>
      <c r="G28">
        <v>7.9</v>
      </c>
      <c r="H28">
        <v>8.49</v>
      </c>
      <c r="I28">
        <v>8.51</v>
      </c>
      <c r="J28">
        <v>7.51</v>
      </c>
      <c r="K28">
        <v>7.89</v>
      </c>
      <c r="L28">
        <v>8.27</v>
      </c>
    </row>
    <row r="29" spans="1:12">
      <c r="A29" t="s">
        <v>246</v>
      </c>
      <c r="B29">
        <v>-5.43</v>
      </c>
      <c r="C29">
        <v>-4.37</v>
      </c>
      <c r="D29">
        <v>-2.1800000000000002</v>
      </c>
      <c r="E29">
        <v>-1.73</v>
      </c>
      <c r="F29">
        <v>-1.43</v>
      </c>
      <c r="G29">
        <v>-1.75</v>
      </c>
      <c r="H29">
        <v>-1.26</v>
      </c>
      <c r="I29">
        <v>-2.15</v>
      </c>
      <c r="J29">
        <v>-2.14</v>
      </c>
      <c r="K29">
        <v>2.0099999999999998</v>
      </c>
      <c r="L29">
        <v>2.2400000000000002</v>
      </c>
    </row>
    <row r="30" spans="1:12">
      <c r="A30" t="s">
        <v>245</v>
      </c>
      <c r="B30">
        <v>-1.42</v>
      </c>
      <c r="C30">
        <v>0.82</v>
      </c>
      <c r="D30">
        <v>2.99</v>
      </c>
      <c r="E30">
        <v>6.87</v>
      </c>
      <c r="F30">
        <v>5.57</v>
      </c>
      <c r="G30">
        <v>6.15</v>
      </c>
      <c r="H30">
        <v>7.23</v>
      </c>
      <c r="I30">
        <v>6.35</v>
      </c>
      <c r="J30">
        <v>5.37</v>
      </c>
      <c r="K30">
        <v>9.91</v>
      </c>
      <c r="L30">
        <v>10.51</v>
      </c>
    </row>
    <row r="32" spans="1:12">
      <c r="A32" t="s">
        <v>244</v>
      </c>
      <c r="B32" t="s">
        <v>190</v>
      </c>
      <c r="C32" t="s">
        <v>189</v>
      </c>
      <c r="D32" t="s">
        <v>188</v>
      </c>
      <c r="E32" t="s">
        <v>187</v>
      </c>
      <c r="F32" t="s">
        <v>186</v>
      </c>
      <c r="G32" t="s">
        <v>185</v>
      </c>
      <c r="H32" t="s">
        <v>184</v>
      </c>
      <c r="I32" t="s">
        <v>183</v>
      </c>
      <c r="J32" t="s">
        <v>182</v>
      </c>
      <c r="K32" t="s">
        <v>181</v>
      </c>
      <c r="L32" t="s">
        <v>180</v>
      </c>
    </row>
    <row r="33" spans="1:12">
      <c r="A33" t="s">
        <v>243</v>
      </c>
      <c r="D33">
        <v>28.19</v>
      </c>
      <c r="E33">
        <v>30.92</v>
      </c>
      <c r="F33">
        <v>26.11</v>
      </c>
      <c r="G33">
        <v>29.07</v>
      </c>
      <c r="H33">
        <v>28.12</v>
      </c>
      <c r="I33">
        <v>3.77</v>
      </c>
      <c r="J33">
        <v>59.84</v>
      </c>
      <c r="K33">
        <v>11.71</v>
      </c>
      <c r="L33">
        <v>13.74</v>
      </c>
    </row>
    <row r="34" spans="1:12">
      <c r="A34" t="s">
        <v>242</v>
      </c>
      <c r="B34">
        <v>-0.3</v>
      </c>
      <c r="C34">
        <v>0.82</v>
      </c>
      <c r="D34">
        <v>2.15</v>
      </c>
      <c r="E34">
        <v>4.8099999999999996</v>
      </c>
      <c r="F34">
        <v>4.1100000000000003</v>
      </c>
      <c r="G34">
        <v>4.32</v>
      </c>
      <c r="H34">
        <v>5.19</v>
      </c>
      <c r="I34">
        <v>6.98</v>
      </c>
      <c r="J34">
        <v>2.16</v>
      </c>
      <c r="K34">
        <v>8.75</v>
      </c>
      <c r="L34">
        <v>9.07</v>
      </c>
    </row>
    <row r="35" spans="1:12">
      <c r="A35" t="s">
        <v>241</v>
      </c>
      <c r="B35">
        <v>0.54</v>
      </c>
      <c r="C35">
        <v>0.62</v>
      </c>
      <c r="D35">
        <v>0.78</v>
      </c>
      <c r="E35">
        <v>0.92</v>
      </c>
      <c r="F35">
        <v>0.93</v>
      </c>
      <c r="G35">
        <v>1.01</v>
      </c>
      <c r="H35">
        <v>0.92</v>
      </c>
      <c r="I35">
        <v>0.92</v>
      </c>
      <c r="J35">
        <v>0.93</v>
      </c>
      <c r="K35">
        <v>0.94</v>
      </c>
      <c r="L35">
        <v>0.91</v>
      </c>
    </row>
    <row r="36" spans="1:12">
      <c r="A36" t="s">
        <v>240</v>
      </c>
      <c r="B36">
        <v>-0.16</v>
      </c>
      <c r="C36">
        <v>0.5</v>
      </c>
      <c r="D36">
        <v>1.67</v>
      </c>
      <c r="E36">
        <v>4.42</v>
      </c>
      <c r="F36">
        <v>3.83</v>
      </c>
      <c r="G36">
        <v>4.3600000000000003</v>
      </c>
      <c r="H36">
        <v>4.76</v>
      </c>
      <c r="I36">
        <v>6.4</v>
      </c>
      <c r="J36">
        <v>2</v>
      </c>
      <c r="K36">
        <v>8.26</v>
      </c>
      <c r="L36">
        <v>8.2100000000000009</v>
      </c>
    </row>
    <row r="37" spans="1:12">
      <c r="A37" t="s">
        <v>239</v>
      </c>
      <c r="B37">
        <v>6.7</v>
      </c>
      <c r="C37">
        <v>5.14</v>
      </c>
      <c r="D37">
        <v>4.96</v>
      </c>
      <c r="E37">
        <v>4.3600000000000003</v>
      </c>
      <c r="F37">
        <v>2.95</v>
      </c>
      <c r="G37">
        <v>3.42</v>
      </c>
      <c r="H37">
        <v>2.96</v>
      </c>
      <c r="I37">
        <v>2.76</v>
      </c>
      <c r="J37">
        <v>2.72</v>
      </c>
      <c r="K37">
        <v>2.75</v>
      </c>
      <c r="L37">
        <v>2.77</v>
      </c>
    </row>
    <row r="38" spans="1:12">
      <c r="A38" t="s">
        <v>238</v>
      </c>
      <c r="B38">
        <v>-1.19</v>
      </c>
      <c r="C38">
        <v>2.97</v>
      </c>
      <c r="D38">
        <v>8.4700000000000006</v>
      </c>
      <c r="E38">
        <v>20.54</v>
      </c>
      <c r="F38">
        <v>13.51</v>
      </c>
      <c r="G38">
        <v>13.86</v>
      </c>
      <c r="H38">
        <v>15.09</v>
      </c>
      <c r="I38">
        <v>18.260000000000002</v>
      </c>
      <c r="J38">
        <v>5.47</v>
      </c>
      <c r="K38">
        <v>22.55</v>
      </c>
      <c r="L38">
        <v>22.53</v>
      </c>
    </row>
    <row r="39" spans="1:12">
      <c r="A39" t="s">
        <v>237</v>
      </c>
      <c r="B39">
        <v>1.36</v>
      </c>
      <c r="C39">
        <v>3.21</v>
      </c>
      <c r="D39">
        <v>5.2</v>
      </c>
      <c r="E39">
        <v>10.39</v>
      </c>
      <c r="F39">
        <v>8.6</v>
      </c>
      <c r="G39">
        <v>9.36</v>
      </c>
      <c r="H39">
        <v>9.7899999999999991</v>
      </c>
      <c r="I39">
        <v>12.67</v>
      </c>
      <c r="J39">
        <v>4.01</v>
      </c>
      <c r="K39">
        <v>14.77</v>
      </c>
      <c r="L39">
        <v>14.47</v>
      </c>
    </row>
    <row r="40" spans="1:12">
      <c r="A40" t="s">
        <v>236</v>
      </c>
      <c r="B40">
        <v>0.52</v>
      </c>
      <c r="C40">
        <v>1.32</v>
      </c>
      <c r="D40">
        <v>2.37</v>
      </c>
      <c r="E40">
        <v>4.96</v>
      </c>
      <c r="F40">
        <v>4.8899999999999997</v>
      </c>
      <c r="G40">
        <v>5.47</v>
      </c>
      <c r="H40">
        <v>6.75</v>
      </c>
      <c r="I40">
        <v>6.03</v>
      </c>
      <c r="J40">
        <v>5.38</v>
      </c>
      <c r="K40">
        <v>9.34</v>
      </c>
      <c r="L40">
        <v>9.32</v>
      </c>
    </row>
    <row r="42" spans="1:12">
      <c r="A42" t="s">
        <v>235</v>
      </c>
    </row>
    <row r="43" spans="1:12">
      <c r="B43" t="s">
        <v>190</v>
      </c>
      <c r="C43" t="s">
        <v>189</v>
      </c>
      <c r="D43" t="s">
        <v>188</v>
      </c>
      <c r="E43" t="s">
        <v>187</v>
      </c>
      <c r="F43" t="s">
        <v>186</v>
      </c>
      <c r="G43" t="s">
        <v>185</v>
      </c>
      <c r="H43" t="s">
        <v>184</v>
      </c>
      <c r="I43" t="s">
        <v>183</v>
      </c>
      <c r="J43" t="s">
        <v>182</v>
      </c>
      <c r="K43" t="s">
        <v>181</v>
      </c>
      <c r="L43" t="s">
        <v>196</v>
      </c>
    </row>
    <row r="44" spans="1:12">
      <c r="A44" t="s">
        <v>234</v>
      </c>
    </row>
    <row r="45" spans="1:12">
      <c r="A45" t="s">
        <v>230</v>
      </c>
      <c r="B45">
        <v>-26.3</v>
      </c>
      <c r="C45">
        <v>0.24</v>
      </c>
      <c r="D45">
        <v>7.13</v>
      </c>
      <c r="E45">
        <v>8.5299999999999994</v>
      </c>
      <c r="F45">
        <v>-1.0900000000000001</v>
      </c>
      <c r="G45">
        <v>14.66</v>
      </c>
      <c r="H45">
        <v>-3.28</v>
      </c>
      <c r="I45">
        <v>2.72</v>
      </c>
      <c r="J45">
        <v>2.97</v>
      </c>
      <c r="K45">
        <v>-1.59</v>
      </c>
      <c r="L45">
        <v>-13.39</v>
      </c>
    </row>
    <row r="46" spans="1:12">
      <c r="A46" t="s">
        <v>229</v>
      </c>
      <c r="B46">
        <v>-2.96</v>
      </c>
      <c r="C46">
        <v>-7.33</v>
      </c>
      <c r="D46">
        <v>-7.5</v>
      </c>
      <c r="E46">
        <v>5.24</v>
      </c>
      <c r="F46">
        <v>4.7699999999999996</v>
      </c>
      <c r="G46">
        <v>7.17</v>
      </c>
      <c r="H46">
        <v>3.13</v>
      </c>
      <c r="I46">
        <v>4.4400000000000004</v>
      </c>
      <c r="J46">
        <v>0.76</v>
      </c>
      <c r="K46">
        <v>1.35</v>
      </c>
    </row>
    <row r="47" spans="1:12">
      <c r="A47" t="s">
        <v>228</v>
      </c>
      <c r="B47">
        <v>0.5</v>
      </c>
      <c r="C47">
        <v>0.94</v>
      </c>
      <c r="D47">
        <v>-0.38</v>
      </c>
      <c r="E47">
        <v>-1.54</v>
      </c>
      <c r="F47">
        <v>-3.21</v>
      </c>
      <c r="G47">
        <v>5.74</v>
      </c>
      <c r="H47">
        <v>4.9800000000000004</v>
      </c>
      <c r="I47">
        <v>4.1100000000000003</v>
      </c>
      <c r="J47">
        <v>3.02</v>
      </c>
      <c r="K47">
        <v>2.91</v>
      </c>
    </row>
    <row r="48" spans="1:12">
      <c r="A48" t="s">
        <v>227</v>
      </c>
      <c r="B48">
        <v>-0.97</v>
      </c>
      <c r="C48">
        <v>-2.16</v>
      </c>
      <c r="D48">
        <v>-0.88</v>
      </c>
      <c r="E48">
        <v>1.39</v>
      </c>
      <c r="F48">
        <v>2.0699999999999998</v>
      </c>
      <c r="G48">
        <v>3.08</v>
      </c>
      <c r="H48">
        <v>2.94</v>
      </c>
      <c r="I48">
        <v>1.84</v>
      </c>
      <c r="J48">
        <v>0.71</v>
      </c>
      <c r="K48">
        <v>-0.19</v>
      </c>
    </row>
    <row r="49" spans="1:12">
      <c r="A49" t="s">
        <v>233</v>
      </c>
    </row>
    <row r="50" spans="1:12">
      <c r="A50" t="s">
        <v>230</v>
      </c>
      <c r="B50">
        <v>-73.95</v>
      </c>
      <c r="C50">
        <v>29.69</v>
      </c>
      <c r="D50">
        <v>6.78</v>
      </c>
      <c r="E50">
        <v>80.62</v>
      </c>
      <c r="F50">
        <v>-19.559999999999999</v>
      </c>
      <c r="G50">
        <v>29.4</v>
      </c>
      <c r="H50">
        <v>4.01</v>
      </c>
      <c r="I50">
        <v>2.89</v>
      </c>
      <c r="J50">
        <v>-9.1199999999999992</v>
      </c>
      <c r="K50">
        <v>3.47</v>
      </c>
      <c r="L50">
        <v>3.89</v>
      </c>
    </row>
    <row r="51" spans="1:12">
      <c r="A51" t="s">
        <v>229</v>
      </c>
      <c r="B51">
        <v>-33.21</v>
      </c>
      <c r="C51">
        <v>-32.61</v>
      </c>
      <c r="D51">
        <v>-28.81</v>
      </c>
      <c r="E51">
        <v>35.74</v>
      </c>
      <c r="F51">
        <v>15.76</v>
      </c>
      <c r="G51">
        <v>23.42</v>
      </c>
      <c r="H51">
        <v>2.68</v>
      </c>
      <c r="I51">
        <v>11.46</v>
      </c>
      <c r="J51">
        <v>-0.92</v>
      </c>
      <c r="K51">
        <v>-1.0900000000000001</v>
      </c>
    </row>
    <row r="52" spans="1:12">
      <c r="A52" t="s">
        <v>228</v>
      </c>
      <c r="B52">
        <v>-14.23</v>
      </c>
      <c r="C52">
        <v>-13.8</v>
      </c>
      <c r="D52">
        <v>-16.23</v>
      </c>
      <c r="E52">
        <v>-10.01</v>
      </c>
      <c r="F52">
        <v>-12.12</v>
      </c>
      <c r="G52">
        <v>21.09</v>
      </c>
      <c r="H52">
        <v>15.86</v>
      </c>
      <c r="I52">
        <v>15.01</v>
      </c>
      <c r="J52">
        <v>0.25</v>
      </c>
      <c r="K52">
        <v>5.42</v>
      </c>
    </row>
    <row r="53" spans="1:12">
      <c r="A53" t="s">
        <v>227</v>
      </c>
      <c r="B53">
        <v>-10.4</v>
      </c>
      <c r="C53">
        <v>-10.08</v>
      </c>
      <c r="D53">
        <v>-7.63</v>
      </c>
      <c r="E53">
        <v>1.34</v>
      </c>
      <c r="F53">
        <v>0.2</v>
      </c>
      <c r="G53">
        <v>1.91</v>
      </c>
      <c r="H53">
        <v>-0.06</v>
      </c>
      <c r="I53">
        <v>-1.84</v>
      </c>
      <c r="J53">
        <v>-5.0199999999999996</v>
      </c>
      <c r="K53">
        <v>-3.75</v>
      </c>
    </row>
    <row r="54" spans="1:12">
      <c r="A54" t="s">
        <v>232</v>
      </c>
    </row>
    <row r="55" spans="1:12">
      <c r="A55" t="s">
        <v>230</v>
      </c>
      <c r="D55">
        <v>181.4</v>
      </c>
      <c r="E55">
        <v>143.38999999999999</v>
      </c>
      <c r="F55">
        <v>-15.45</v>
      </c>
      <c r="G55">
        <v>20.48</v>
      </c>
      <c r="H55">
        <v>16.170000000000002</v>
      </c>
      <c r="I55">
        <v>38.020000000000003</v>
      </c>
      <c r="J55">
        <v>-68.09</v>
      </c>
      <c r="K55">
        <v>298.05</v>
      </c>
    </row>
    <row r="56" spans="1:12">
      <c r="A56" t="s">
        <v>229</v>
      </c>
      <c r="C56">
        <v>-54.57</v>
      </c>
      <c r="D56">
        <v>-20.74</v>
      </c>
      <c r="F56">
        <v>79.569999999999993</v>
      </c>
      <c r="G56">
        <v>35.35</v>
      </c>
      <c r="H56">
        <v>5.77</v>
      </c>
      <c r="I56">
        <v>24.54</v>
      </c>
      <c r="J56">
        <v>-20.02</v>
      </c>
      <c r="K56">
        <v>20.58</v>
      </c>
    </row>
    <row r="57" spans="1:12">
      <c r="A57" t="s">
        <v>228</v>
      </c>
      <c r="C57">
        <v>-15.78</v>
      </c>
      <c r="D57">
        <v>-16.63</v>
      </c>
      <c r="E57">
        <v>-8.4700000000000006</v>
      </c>
      <c r="F57">
        <v>0.49</v>
      </c>
      <c r="H57">
        <v>51.97</v>
      </c>
      <c r="I57">
        <v>31.79</v>
      </c>
      <c r="J57">
        <v>-12.22</v>
      </c>
      <c r="K57">
        <v>19.670000000000002</v>
      </c>
    </row>
    <row r="58" spans="1:12">
      <c r="A58" t="s">
        <v>227</v>
      </c>
      <c r="C58">
        <v>-8.8800000000000008</v>
      </c>
      <c r="D58">
        <v>3.84</v>
      </c>
      <c r="F58">
        <v>6.76</v>
      </c>
      <c r="G58">
        <v>5.0999999999999996</v>
      </c>
      <c r="H58">
        <v>13.13</v>
      </c>
      <c r="I58">
        <v>4.82</v>
      </c>
      <c r="J58">
        <v>-10.37</v>
      </c>
      <c r="K58">
        <v>9.66</v>
      </c>
    </row>
    <row r="59" spans="1:12">
      <c r="A59" t="s">
        <v>231</v>
      </c>
    </row>
    <row r="60" spans="1:12">
      <c r="A60" t="s">
        <v>230</v>
      </c>
      <c r="D60">
        <v>182.14</v>
      </c>
      <c r="E60">
        <v>153.16</v>
      </c>
      <c r="F60">
        <v>-12.5</v>
      </c>
      <c r="G60">
        <v>21.71</v>
      </c>
      <c r="H60">
        <v>17.37</v>
      </c>
      <c r="I60">
        <v>41.2</v>
      </c>
      <c r="J60">
        <v>-67.709999999999994</v>
      </c>
      <c r="K60">
        <v>323.68</v>
      </c>
      <c r="L60">
        <v>6.9</v>
      </c>
    </row>
    <row r="61" spans="1:12">
      <c r="A61" t="s">
        <v>229</v>
      </c>
      <c r="C61">
        <v>-57.31</v>
      </c>
      <c r="D61">
        <v>-26.01</v>
      </c>
      <c r="F61">
        <v>84.2</v>
      </c>
      <c r="G61">
        <v>39.18</v>
      </c>
      <c r="H61">
        <v>7.72</v>
      </c>
      <c r="I61">
        <v>26.35</v>
      </c>
      <c r="J61">
        <v>-18.809999999999999</v>
      </c>
      <c r="K61">
        <v>24.55</v>
      </c>
    </row>
    <row r="62" spans="1:12">
      <c r="A62" t="s">
        <v>228</v>
      </c>
      <c r="C62">
        <v>-17.78</v>
      </c>
      <c r="D62">
        <v>-19.309999999999999</v>
      </c>
      <c r="E62">
        <v>-11.09</v>
      </c>
      <c r="F62">
        <v>-2.14</v>
      </c>
      <c r="H62">
        <v>54.94</v>
      </c>
      <c r="I62">
        <v>34.909999999999997</v>
      </c>
      <c r="J62">
        <v>-10.63</v>
      </c>
      <c r="K62">
        <v>22.51</v>
      </c>
    </row>
    <row r="63" spans="1:12">
      <c r="A63" t="s">
        <v>227</v>
      </c>
      <c r="C63">
        <v>-9.32</v>
      </c>
      <c r="D63">
        <v>3.14</v>
      </c>
      <c r="F63">
        <v>6.36</v>
      </c>
      <c r="G63">
        <v>5.0199999999999996</v>
      </c>
      <c r="H63">
        <v>12.87</v>
      </c>
      <c r="I63">
        <v>4.33</v>
      </c>
      <c r="J63">
        <v>-10.86</v>
      </c>
      <c r="K63">
        <v>9.49</v>
      </c>
    </row>
    <row r="65" spans="1:12">
      <c r="A65" t="s">
        <v>226</v>
      </c>
    </row>
    <row r="66" spans="1:12">
      <c r="A66" t="s">
        <v>225</v>
      </c>
      <c r="B66" t="s">
        <v>190</v>
      </c>
      <c r="C66" t="s">
        <v>189</v>
      </c>
      <c r="D66" t="s">
        <v>188</v>
      </c>
      <c r="E66" t="s">
        <v>187</v>
      </c>
      <c r="F66" t="s">
        <v>186</v>
      </c>
      <c r="G66" t="s">
        <v>185</v>
      </c>
      <c r="H66" t="s">
        <v>184</v>
      </c>
      <c r="I66" t="s">
        <v>183</v>
      </c>
      <c r="J66" t="s">
        <v>182</v>
      </c>
      <c r="K66" t="s">
        <v>181</v>
      </c>
      <c r="L66" t="s">
        <v>180</v>
      </c>
    </row>
    <row r="67" spans="1:12">
      <c r="A67" t="s">
        <v>224</v>
      </c>
      <c r="B67">
        <v>35.33</v>
      </c>
      <c r="C67">
        <v>-3.05</v>
      </c>
      <c r="D67">
        <v>8.0299999999999994</v>
      </c>
      <c r="E67">
        <v>-12.79</v>
      </c>
      <c r="F67">
        <v>-12.62</v>
      </c>
      <c r="G67">
        <v>49.14</v>
      </c>
      <c r="H67">
        <v>-9.77</v>
      </c>
      <c r="I67">
        <v>-7.16</v>
      </c>
      <c r="J67">
        <v>-5.83</v>
      </c>
      <c r="K67">
        <v>16.16</v>
      </c>
    </row>
    <row r="68" spans="1:12">
      <c r="A68" t="s">
        <v>223</v>
      </c>
      <c r="B68">
        <v>288.5</v>
      </c>
      <c r="C68">
        <v>-8.11</v>
      </c>
      <c r="D68">
        <v>-10.36</v>
      </c>
      <c r="E68">
        <v>-30.16</v>
      </c>
      <c r="F68">
        <v>-18.12</v>
      </c>
      <c r="G68">
        <v>112.84</v>
      </c>
      <c r="H68">
        <v>-13.99</v>
      </c>
      <c r="I68">
        <v>-15.52</v>
      </c>
      <c r="J68">
        <v>-6.36</v>
      </c>
      <c r="K68">
        <v>39.25</v>
      </c>
    </row>
    <row r="69" spans="1:12">
      <c r="A69" t="s">
        <v>222</v>
      </c>
      <c r="B69">
        <v>2.27</v>
      </c>
      <c r="C69">
        <v>2.57</v>
      </c>
      <c r="D69">
        <v>3.75</v>
      </c>
      <c r="E69">
        <v>3.92</v>
      </c>
      <c r="F69">
        <v>3.67</v>
      </c>
      <c r="G69">
        <v>3.09</v>
      </c>
      <c r="H69">
        <v>3.13</v>
      </c>
      <c r="I69">
        <v>3.23</v>
      </c>
      <c r="J69">
        <v>2.98</v>
      </c>
      <c r="K69">
        <v>2.64</v>
      </c>
      <c r="L69">
        <v>2.6</v>
      </c>
    </row>
    <row r="70" spans="1:12">
      <c r="A70" t="s">
        <v>221</v>
      </c>
      <c r="B70">
        <v>7.4</v>
      </c>
      <c r="C70">
        <v>6.78</v>
      </c>
      <c r="D70">
        <v>5.68</v>
      </c>
      <c r="E70">
        <v>3.65</v>
      </c>
      <c r="F70">
        <v>3.02</v>
      </c>
      <c r="G70">
        <v>5.61</v>
      </c>
      <c r="H70">
        <v>4.99</v>
      </c>
      <c r="I70">
        <v>4.1100000000000003</v>
      </c>
      <c r="J70">
        <v>3.73</v>
      </c>
      <c r="K70">
        <v>5.28</v>
      </c>
      <c r="L70">
        <v>2.29</v>
      </c>
    </row>
    <row r="71" spans="1:12">
      <c r="A71" t="s">
        <v>220</v>
      </c>
      <c r="B71">
        <v>-25.06</v>
      </c>
      <c r="C71">
        <v>8.3000000000000007</v>
      </c>
      <c r="D71">
        <v>2.64</v>
      </c>
      <c r="E71">
        <v>0.76</v>
      </c>
      <c r="F71">
        <v>0.73</v>
      </c>
      <c r="G71">
        <v>1.3</v>
      </c>
      <c r="H71">
        <v>0.96</v>
      </c>
      <c r="I71">
        <v>0.59</v>
      </c>
      <c r="J71">
        <v>1.73</v>
      </c>
      <c r="K71">
        <v>0.6</v>
      </c>
      <c r="L71">
        <v>0.25</v>
      </c>
    </row>
    <row r="73" spans="1:12">
      <c r="A73" t="s">
        <v>219</v>
      </c>
    </row>
    <row r="74" spans="1:12">
      <c r="A74" t="s">
        <v>218</v>
      </c>
      <c r="B74" t="s">
        <v>190</v>
      </c>
      <c r="C74" t="s">
        <v>189</v>
      </c>
      <c r="D74" t="s">
        <v>188</v>
      </c>
      <c r="E74" t="s">
        <v>187</v>
      </c>
      <c r="F74" t="s">
        <v>186</v>
      </c>
      <c r="G74" t="s">
        <v>185</v>
      </c>
      <c r="H74" t="s">
        <v>184</v>
      </c>
      <c r="I74" t="s">
        <v>183</v>
      </c>
      <c r="J74" t="s">
        <v>182</v>
      </c>
      <c r="K74" t="s">
        <v>181</v>
      </c>
      <c r="L74" t="s">
        <v>196</v>
      </c>
    </row>
    <row r="75" spans="1:12">
      <c r="A75" t="s">
        <v>217</v>
      </c>
      <c r="B75">
        <v>9.99</v>
      </c>
      <c r="C75">
        <v>6.09</v>
      </c>
      <c r="D75">
        <v>6.5</v>
      </c>
      <c r="E75">
        <v>10.84</v>
      </c>
      <c r="F75">
        <v>9.36</v>
      </c>
      <c r="G75">
        <v>5.63</v>
      </c>
      <c r="H75">
        <v>6.83</v>
      </c>
      <c r="I75">
        <v>8.4499999999999993</v>
      </c>
      <c r="J75">
        <v>8.23</v>
      </c>
      <c r="K75">
        <v>7.76</v>
      </c>
      <c r="L75">
        <v>5.79</v>
      </c>
    </row>
    <row r="76" spans="1:12">
      <c r="A76" t="s">
        <v>216</v>
      </c>
      <c r="B76">
        <v>40.01</v>
      </c>
      <c r="C76">
        <v>33.869999999999997</v>
      </c>
      <c r="D76">
        <v>26.4</v>
      </c>
      <c r="E76">
        <v>21.63</v>
      </c>
      <c r="F76">
        <v>18.600000000000001</v>
      </c>
      <c r="G76">
        <v>15.56</v>
      </c>
      <c r="H76">
        <v>14.51</v>
      </c>
      <c r="I76">
        <v>13.02</v>
      </c>
      <c r="J76">
        <v>14.22</v>
      </c>
      <c r="K76">
        <v>12.51</v>
      </c>
      <c r="L76">
        <v>11.93</v>
      </c>
    </row>
    <row r="77" spans="1:12">
      <c r="A77" t="s">
        <v>215</v>
      </c>
      <c r="B77">
        <v>12</v>
      </c>
      <c r="C77">
        <v>14.9</v>
      </c>
      <c r="D77">
        <v>17.64</v>
      </c>
      <c r="E77">
        <v>20.81</v>
      </c>
      <c r="F77">
        <v>22.89</v>
      </c>
      <c r="G77">
        <v>26.89</v>
      </c>
      <c r="H77">
        <v>28.18</v>
      </c>
      <c r="I77">
        <v>29.07</v>
      </c>
      <c r="J77">
        <v>27.05</v>
      </c>
      <c r="K77">
        <v>26.77</v>
      </c>
      <c r="L77">
        <v>29.14</v>
      </c>
    </row>
    <row r="78" spans="1:12">
      <c r="A78" t="s">
        <v>214</v>
      </c>
      <c r="B78">
        <v>8.99</v>
      </c>
      <c r="C78">
        <v>10.55</v>
      </c>
      <c r="D78">
        <v>11.71</v>
      </c>
      <c r="E78">
        <v>3.61</v>
      </c>
      <c r="F78">
        <v>4.1100000000000003</v>
      </c>
      <c r="G78">
        <v>3.96</v>
      </c>
      <c r="H78">
        <v>2.3199999999999998</v>
      </c>
      <c r="I78">
        <v>2.5299999999999998</v>
      </c>
      <c r="J78">
        <v>2.84</v>
      </c>
      <c r="K78">
        <v>5.5</v>
      </c>
      <c r="L78">
        <v>5.67</v>
      </c>
    </row>
    <row r="79" spans="1:12">
      <c r="A79" t="s">
        <v>213</v>
      </c>
      <c r="B79">
        <v>70.989999999999995</v>
      </c>
      <c r="C79">
        <v>65.41</v>
      </c>
      <c r="D79">
        <v>62.25</v>
      </c>
      <c r="E79">
        <v>56.89</v>
      </c>
      <c r="F79">
        <v>54.95</v>
      </c>
      <c r="G79">
        <v>52.05</v>
      </c>
      <c r="H79">
        <v>51.84</v>
      </c>
      <c r="I79">
        <v>53.06</v>
      </c>
      <c r="J79">
        <v>52.34</v>
      </c>
      <c r="K79">
        <v>52.54</v>
      </c>
      <c r="L79">
        <v>52.53</v>
      </c>
    </row>
    <row r="80" spans="1:12">
      <c r="A80" t="s">
        <v>212</v>
      </c>
      <c r="B80">
        <v>10.39</v>
      </c>
      <c r="C80">
        <v>12.64</v>
      </c>
      <c r="D80">
        <v>14.66</v>
      </c>
      <c r="E80">
        <v>16.489999999999998</v>
      </c>
      <c r="F80">
        <v>17.11</v>
      </c>
      <c r="G80">
        <v>17.100000000000001</v>
      </c>
      <c r="H80">
        <v>16.940000000000001</v>
      </c>
      <c r="I80">
        <v>16.809999999999999</v>
      </c>
      <c r="J80">
        <v>17.739999999999998</v>
      </c>
      <c r="K80">
        <v>18.329999999999998</v>
      </c>
      <c r="L80">
        <v>17.010000000000002</v>
      </c>
    </row>
    <row r="81" spans="1:12">
      <c r="A81" t="s">
        <v>211</v>
      </c>
      <c r="B81">
        <v>8.56</v>
      </c>
      <c r="C81">
        <v>10.68</v>
      </c>
      <c r="D81">
        <v>12.01</v>
      </c>
      <c r="E81">
        <v>12.65</v>
      </c>
      <c r="F81">
        <v>13.4</v>
      </c>
      <c r="G81">
        <v>13.88</v>
      </c>
      <c r="H81">
        <v>13.75</v>
      </c>
      <c r="I81">
        <v>13.76</v>
      </c>
      <c r="J81">
        <v>20.399999999999999</v>
      </c>
      <c r="K81">
        <v>15.55</v>
      </c>
      <c r="L81">
        <v>14.51</v>
      </c>
    </row>
    <row r="82" spans="1:12">
      <c r="A82" t="s">
        <v>210</v>
      </c>
      <c r="B82">
        <v>10.06</v>
      </c>
      <c r="C82">
        <v>11.27</v>
      </c>
      <c r="D82">
        <v>11.08</v>
      </c>
      <c r="E82">
        <v>13.97</v>
      </c>
      <c r="F82">
        <v>14.53</v>
      </c>
      <c r="G82">
        <v>16.97</v>
      </c>
      <c r="H82">
        <v>17.47</v>
      </c>
      <c r="I82">
        <v>16.38</v>
      </c>
      <c r="J82">
        <v>9.52</v>
      </c>
      <c r="K82">
        <v>13.58</v>
      </c>
      <c r="L82">
        <v>15.95</v>
      </c>
    </row>
    <row r="83" spans="1:12">
      <c r="A83" t="s">
        <v>209</v>
      </c>
      <c r="B83">
        <v>100</v>
      </c>
      <c r="C83">
        <v>100</v>
      </c>
      <c r="D83">
        <v>100</v>
      </c>
      <c r="E83">
        <v>100</v>
      </c>
      <c r="F83">
        <v>100</v>
      </c>
      <c r="G83">
        <v>100</v>
      </c>
      <c r="H83">
        <v>100</v>
      </c>
      <c r="I83">
        <v>100</v>
      </c>
      <c r="J83">
        <v>100</v>
      </c>
      <c r="K83">
        <v>100</v>
      </c>
      <c r="L83">
        <v>100</v>
      </c>
    </row>
    <row r="84" spans="1:12">
      <c r="A84" t="s">
        <v>208</v>
      </c>
      <c r="B84">
        <v>3</v>
      </c>
      <c r="C84">
        <v>4.07</v>
      </c>
      <c r="D84">
        <v>6.12</v>
      </c>
      <c r="E84">
        <v>7.83</v>
      </c>
      <c r="F84">
        <v>8.5500000000000007</v>
      </c>
      <c r="G84">
        <v>6.94</v>
      </c>
      <c r="H84">
        <v>7.23</v>
      </c>
      <c r="I84">
        <v>8.2899999999999991</v>
      </c>
      <c r="J84">
        <v>7.86</v>
      </c>
      <c r="K84">
        <v>7.7</v>
      </c>
      <c r="L84">
        <v>8.32</v>
      </c>
    </row>
    <row r="85" spans="1:12">
      <c r="A85" t="s">
        <v>207</v>
      </c>
      <c r="B85">
        <v>0.71</v>
      </c>
      <c r="C85">
        <v>0.12</v>
      </c>
      <c r="D85">
        <v>1.07</v>
      </c>
      <c r="E85">
        <v>4.0999999999999996</v>
      </c>
      <c r="F85">
        <v>0.06</v>
      </c>
      <c r="G85">
        <v>0.05</v>
      </c>
      <c r="H85">
        <v>1.78</v>
      </c>
      <c r="I85">
        <v>2.36</v>
      </c>
      <c r="J85">
        <v>0.09</v>
      </c>
      <c r="K85">
        <v>1.81</v>
      </c>
      <c r="L85">
        <v>3.09</v>
      </c>
    </row>
    <row r="86" spans="1:12">
      <c r="A86" t="s">
        <v>206</v>
      </c>
    </row>
    <row r="87" spans="1:12">
      <c r="A87" t="s">
        <v>205</v>
      </c>
      <c r="B87">
        <v>10.7</v>
      </c>
      <c r="C87">
        <v>13.19</v>
      </c>
      <c r="D87">
        <v>14.34</v>
      </c>
      <c r="E87">
        <v>7.95</v>
      </c>
      <c r="F87">
        <v>7.15</v>
      </c>
      <c r="G87">
        <v>7.74</v>
      </c>
      <c r="H87">
        <v>7.78</v>
      </c>
      <c r="I87">
        <v>8.24</v>
      </c>
      <c r="J87">
        <v>9.35</v>
      </c>
      <c r="K87">
        <v>2.67</v>
      </c>
    </row>
    <row r="88" spans="1:12">
      <c r="A88" t="s">
        <v>204</v>
      </c>
      <c r="B88">
        <v>0.73</v>
      </c>
      <c r="E88">
        <v>7.06</v>
      </c>
      <c r="F88">
        <v>7.43</v>
      </c>
      <c r="G88">
        <v>10.17</v>
      </c>
      <c r="H88">
        <v>9</v>
      </c>
      <c r="I88">
        <v>6.45</v>
      </c>
      <c r="J88">
        <v>6.56</v>
      </c>
      <c r="K88">
        <v>12.39</v>
      </c>
      <c r="L88">
        <v>12.78</v>
      </c>
    </row>
    <row r="89" spans="1:12">
      <c r="A89" t="s">
        <v>203</v>
      </c>
      <c r="B89">
        <v>15.14</v>
      </c>
      <c r="C89">
        <v>17.39</v>
      </c>
      <c r="D89">
        <v>21.53</v>
      </c>
      <c r="E89">
        <v>26.95</v>
      </c>
      <c r="F89">
        <v>23.2</v>
      </c>
      <c r="G89">
        <v>24.91</v>
      </c>
      <c r="H89">
        <v>25.78</v>
      </c>
      <c r="I89">
        <v>25.35</v>
      </c>
      <c r="J89">
        <v>23.86</v>
      </c>
      <c r="K89">
        <v>24.58</v>
      </c>
      <c r="L89">
        <v>24.19</v>
      </c>
    </row>
    <row r="90" spans="1:12">
      <c r="A90" t="s">
        <v>202</v>
      </c>
      <c r="B90">
        <v>48.14</v>
      </c>
      <c r="C90">
        <v>38.89</v>
      </c>
      <c r="D90">
        <v>31.49</v>
      </c>
      <c r="E90">
        <v>26.49</v>
      </c>
      <c r="F90">
        <v>24.56</v>
      </c>
      <c r="G90">
        <v>26.47</v>
      </c>
      <c r="H90">
        <v>22.76</v>
      </c>
      <c r="I90">
        <v>21.6</v>
      </c>
      <c r="J90">
        <v>25.41</v>
      </c>
      <c r="K90">
        <v>24.72</v>
      </c>
      <c r="L90">
        <v>24.42</v>
      </c>
    </row>
    <row r="91" spans="1:12">
      <c r="A91" t="s">
        <v>201</v>
      </c>
      <c r="B91">
        <v>21.8</v>
      </c>
      <c r="C91">
        <v>24.28</v>
      </c>
      <c r="D91">
        <v>26.82</v>
      </c>
      <c r="E91">
        <v>23.62</v>
      </c>
      <c r="F91">
        <v>18.37</v>
      </c>
      <c r="G91">
        <v>19.37</v>
      </c>
      <c r="H91">
        <v>17.7</v>
      </c>
      <c r="I91">
        <v>16.760000000000002</v>
      </c>
      <c r="J91">
        <v>13.92</v>
      </c>
      <c r="K91">
        <v>14.3</v>
      </c>
      <c r="L91">
        <v>15.33</v>
      </c>
    </row>
    <row r="92" spans="1:12">
      <c r="A92" t="s">
        <v>200</v>
      </c>
      <c r="B92">
        <v>85.08</v>
      </c>
      <c r="C92">
        <v>80.55</v>
      </c>
      <c r="D92">
        <v>79.84</v>
      </c>
      <c r="E92">
        <v>77.05</v>
      </c>
      <c r="F92">
        <v>66.13</v>
      </c>
      <c r="G92">
        <v>70.75</v>
      </c>
      <c r="H92">
        <v>66.25</v>
      </c>
      <c r="I92">
        <v>63.71</v>
      </c>
      <c r="J92">
        <v>63.19</v>
      </c>
      <c r="K92">
        <v>63.6</v>
      </c>
      <c r="L92">
        <v>63.94</v>
      </c>
    </row>
    <row r="93" spans="1:12">
      <c r="A93" t="s">
        <v>199</v>
      </c>
      <c r="B93">
        <v>14.92</v>
      </c>
      <c r="C93">
        <v>19.45</v>
      </c>
      <c r="D93">
        <v>20.16</v>
      </c>
      <c r="E93">
        <v>22.95</v>
      </c>
      <c r="F93">
        <v>33.869999999999997</v>
      </c>
      <c r="G93">
        <v>29.25</v>
      </c>
      <c r="H93">
        <v>33.75</v>
      </c>
      <c r="I93">
        <v>36.29</v>
      </c>
      <c r="J93">
        <v>36.81</v>
      </c>
      <c r="K93">
        <v>36.4</v>
      </c>
      <c r="L93">
        <v>36.06</v>
      </c>
    </row>
    <row r="94" spans="1:12">
      <c r="A94" t="s">
        <v>198</v>
      </c>
      <c r="B94">
        <v>100</v>
      </c>
      <c r="C94">
        <v>100</v>
      </c>
      <c r="D94">
        <v>100</v>
      </c>
      <c r="E94">
        <v>100</v>
      </c>
      <c r="F94">
        <v>100</v>
      </c>
      <c r="G94">
        <v>100</v>
      </c>
      <c r="H94">
        <v>100</v>
      </c>
      <c r="I94">
        <v>100</v>
      </c>
      <c r="J94">
        <v>100</v>
      </c>
      <c r="K94">
        <v>100</v>
      </c>
      <c r="L94">
        <v>100</v>
      </c>
    </row>
    <row r="96" spans="1:12">
      <c r="A96" t="s">
        <v>197</v>
      </c>
      <c r="B96" t="s">
        <v>190</v>
      </c>
      <c r="C96" t="s">
        <v>189</v>
      </c>
      <c r="D96" t="s">
        <v>188</v>
      </c>
      <c r="E96" t="s">
        <v>187</v>
      </c>
      <c r="F96" t="s">
        <v>186</v>
      </c>
      <c r="G96" t="s">
        <v>185</v>
      </c>
      <c r="H96" t="s">
        <v>184</v>
      </c>
      <c r="I96" t="s">
        <v>183</v>
      </c>
      <c r="J96" t="s">
        <v>182</v>
      </c>
      <c r="K96" t="s">
        <v>181</v>
      </c>
      <c r="L96" t="s">
        <v>196</v>
      </c>
    </row>
    <row r="97" spans="1:12">
      <c r="A97" t="s">
        <v>168</v>
      </c>
      <c r="B97">
        <v>4.6900000000000004</v>
      </c>
      <c r="C97">
        <v>3.76</v>
      </c>
      <c r="D97">
        <v>2.89</v>
      </c>
      <c r="E97">
        <v>2.11</v>
      </c>
      <c r="F97">
        <v>2.37</v>
      </c>
      <c r="G97">
        <v>2.09</v>
      </c>
      <c r="H97">
        <v>2.0099999999999998</v>
      </c>
      <c r="I97">
        <v>2.09</v>
      </c>
      <c r="J97">
        <v>2.19</v>
      </c>
      <c r="K97">
        <v>2.14</v>
      </c>
      <c r="L97">
        <v>2.17</v>
      </c>
    </row>
    <row r="98" spans="1:12">
      <c r="A98" t="s">
        <v>195</v>
      </c>
      <c r="B98">
        <v>3.3</v>
      </c>
      <c r="C98">
        <v>2.2999999999999998</v>
      </c>
      <c r="D98">
        <v>1.53</v>
      </c>
      <c r="E98">
        <v>1.21</v>
      </c>
      <c r="F98">
        <v>1.2</v>
      </c>
      <c r="G98">
        <v>0.85</v>
      </c>
      <c r="H98">
        <v>0.83</v>
      </c>
      <c r="I98">
        <v>0.85</v>
      </c>
      <c r="J98">
        <v>0.94</v>
      </c>
      <c r="K98">
        <v>0.82</v>
      </c>
      <c r="L98">
        <v>0.73</v>
      </c>
    </row>
    <row r="99" spans="1:12">
      <c r="A99" t="s">
        <v>194</v>
      </c>
      <c r="B99">
        <v>6.7</v>
      </c>
      <c r="C99">
        <v>5.14</v>
      </c>
      <c r="D99">
        <v>4.96</v>
      </c>
      <c r="E99">
        <v>4.3600000000000003</v>
      </c>
      <c r="F99">
        <v>2.95</v>
      </c>
      <c r="G99">
        <v>3.42</v>
      </c>
      <c r="H99">
        <v>2.96</v>
      </c>
      <c r="I99">
        <v>2.76</v>
      </c>
      <c r="J99">
        <v>2.72</v>
      </c>
      <c r="K99">
        <v>2.75</v>
      </c>
      <c r="L99">
        <v>2.77</v>
      </c>
    </row>
    <row r="100" spans="1:12">
      <c r="A100" t="s">
        <v>193</v>
      </c>
      <c r="B100">
        <v>3.23</v>
      </c>
      <c r="C100">
        <v>2</v>
      </c>
      <c r="D100">
        <v>1.56</v>
      </c>
      <c r="E100">
        <v>1.1499999999999999</v>
      </c>
      <c r="F100">
        <v>0.73</v>
      </c>
      <c r="G100">
        <v>0.91</v>
      </c>
      <c r="H100">
        <v>0.67</v>
      </c>
      <c r="I100">
        <v>0.6</v>
      </c>
      <c r="J100">
        <v>0.69</v>
      </c>
      <c r="K100">
        <v>0.68</v>
      </c>
      <c r="L100">
        <v>0.68</v>
      </c>
    </row>
    <row r="102" spans="1:12">
      <c r="A102" t="s">
        <v>192</v>
      </c>
    </row>
    <row r="103" spans="1:12">
      <c r="A103" t="s">
        <v>191</v>
      </c>
      <c r="B103" t="s">
        <v>190</v>
      </c>
      <c r="C103" t="s">
        <v>189</v>
      </c>
      <c r="D103" t="s">
        <v>188</v>
      </c>
      <c r="E103" t="s">
        <v>187</v>
      </c>
      <c r="F103" t="s">
        <v>186</v>
      </c>
      <c r="G103" t="s">
        <v>185</v>
      </c>
      <c r="H103" t="s">
        <v>184</v>
      </c>
      <c r="I103" t="s">
        <v>183</v>
      </c>
      <c r="J103" t="s">
        <v>182</v>
      </c>
      <c r="K103" t="s">
        <v>181</v>
      </c>
      <c r="L103" t="s">
        <v>180</v>
      </c>
    </row>
    <row r="104" spans="1:12">
      <c r="A104" t="s">
        <v>179</v>
      </c>
      <c r="B104">
        <v>31.6</v>
      </c>
      <c r="C104">
        <v>30.97</v>
      </c>
      <c r="D104">
        <v>28.29</v>
      </c>
      <c r="E104">
        <v>25.13</v>
      </c>
      <c r="F104">
        <v>27.26</v>
      </c>
      <c r="G104">
        <v>26.48</v>
      </c>
      <c r="H104">
        <v>28.3</v>
      </c>
      <c r="I104">
        <v>27.94</v>
      </c>
      <c r="J104">
        <v>31.2</v>
      </c>
      <c r="K104">
        <v>31.18</v>
      </c>
      <c r="L104">
        <v>28.98</v>
      </c>
    </row>
    <row r="105" spans="1:12">
      <c r="A105" t="s">
        <v>178</v>
      </c>
      <c r="B105">
        <v>117.07</v>
      </c>
      <c r="C105">
        <v>96.5</v>
      </c>
      <c r="D105">
        <v>91.74</v>
      </c>
      <c r="E105">
        <v>93.15</v>
      </c>
      <c r="F105">
        <v>102.23</v>
      </c>
      <c r="G105">
        <v>110.11</v>
      </c>
      <c r="H105">
        <v>134.16999999999999</v>
      </c>
      <c r="I105">
        <v>138.88999999999999</v>
      </c>
      <c r="J105">
        <v>133.28</v>
      </c>
      <c r="K105">
        <v>125.42</v>
      </c>
      <c r="L105">
        <v>136.52000000000001</v>
      </c>
    </row>
    <row r="106" spans="1:12">
      <c r="A106" t="s">
        <v>177</v>
      </c>
      <c r="B106">
        <v>36.340000000000003</v>
      </c>
      <c r="C106">
        <v>25.26</v>
      </c>
      <c r="D106">
        <v>28.53</v>
      </c>
      <c r="E106">
        <v>33.770000000000003</v>
      </c>
      <c r="F106">
        <v>38.33</v>
      </c>
      <c r="G106">
        <v>33.89</v>
      </c>
      <c r="H106">
        <v>34.53</v>
      </c>
      <c r="I106">
        <v>37.69</v>
      </c>
      <c r="J106">
        <v>38.340000000000003</v>
      </c>
      <c r="K106">
        <v>36.270000000000003</v>
      </c>
      <c r="L106">
        <v>39.42</v>
      </c>
    </row>
    <row r="107" spans="1:12">
      <c r="A107" t="s">
        <v>176</v>
      </c>
      <c r="B107">
        <v>112.33</v>
      </c>
      <c r="C107">
        <v>102.21</v>
      </c>
      <c r="D107">
        <v>91.51</v>
      </c>
      <c r="E107">
        <v>84.51</v>
      </c>
      <c r="F107">
        <v>91.16</v>
      </c>
      <c r="G107">
        <v>102.71</v>
      </c>
      <c r="H107">
        <v>127.96</v>
      </c>
      <c r="I107">
        <v>129.13999999999999</v>
      </c>
      <c r="J107">
        <v>126.14</v>
      </c>
      <c r="K107">
        <v>120.34</v>
      </c>
      <c r="L107">
        <v>126.08</v>
      </c>
    </row>
    <row r="108" spans="1:12">
      <c r="A108" t="s">
        <v>175</v>
      </c>
      <c r="B108">
        <v>11.55</v>
      </c>
      <c r="C108">
        <v>11.79</v>
      </c>
      <c r="D108">
        <v>12.9</v>
      </c>
      <c r="E108">
        <v>14.52</v>
      </c>
      <c r="F108">
        <v>13.39</v>
      </c>
      <c r="G108">
        <v>13.78</v>
      </c>
      <c r="H108">
        <v>12.89</v>
      </c>
      <c r="I108">
        <v>13.06</v>
      </c>
      <c r="J108">
        <v>11.7</v>
      </c>
      <c r="K108">
        <v>11.71</v>
      </c>
      <c r="L108">
        <v>12.59</v>
      </c>
    </row>
    <row r="109" spans="1:12">
      <c r="A109" t="s">
        <v>174</v>
      </c>
      <c r="B109">
        <v>3.12</v>
      </c>
      <c r="C109">
        <v>3.78</v>
      </c>
      <c r="D109">
        <v>3.98</v>
      </c>
      <c r="E109">
        <v>3.92</v>
      </c>
      <c r="F109">
        <v>3.57</v>
      </c>
      <c r="G109">
        <v>3.31</v>
      </c>
      <c r="H109">
        <v>2.72</v>
      </c>
      <c r="I109">
        <v>2.63</v>
      </c>
      <c r="J109">
        <v>2.74</v>
      </c>
      <c r="K109">
        <v>2.91</v>
      </c>
      <c r="L109">
        <v>2.67</v>
      </c>
    </row>
    <row r="110" spans="1:12">
      <c r="A110" t="s">
        <v>173</v>
      </c>
      <c r="B110">
        <v>5.14</v>
      </c>
      <c r="C110">
        <v>5.4</v>
      </c>
      <c r="D110">
        <v>5.74</v>
      </c>
      <c r="E110">
        <v>5.9</v>
      </c>
      <c r="F110">
        <v>5.55</v>
      </c>
      <c r="G110">
        <v>5.89</v>
      </c>
      <c r="H110">
        <v>5.38</v>
      </c>
      <c r="I110">
        <v>5.44</v>
      </c>
      <c r="J110">
        <v>5.36</v>
      </c>
      <c r="K110">
        <v>5.24</v>
      </c>
      <c r="L110">
        <v>5.18</v>
      </c>
    </row>
    <row r="111" spans="1:12">
      <c r="A111" t="s">
        <v>172</v>
      </c>
      <c r="B111">
        <v>0.54</v>
      </c>
      <c r="C111">
        <v>0.62</v>
      </c>
      <c r="D111">
        <v>0.78</v>
      </c>
      <c r="E111">
        <v>0.92</v>
      </c>
      <c r="F111">
        <v>0.93</v>
      </c>
      <c r="G111">
        <v>1.01</v>
      </c>
      <c r="H111">
        <v>0.92</v>
      </c>
      <c r="I111">
        <v>0.92</v>
      </c>
      <c r="J111">
        <v>0.93</v>
      </c>
      <c r="K111">
        <v>0.94</v>
      </c>
      <c r="L111">
        <v>0.91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1"/>
  <sheetViews>
    <sheetView workbookViewId="0"/>
  </sheetViews>
  <sheetFormatPr defaultRowHeight="14.5"/>
  <sheetData>
    <row r="1" spans="1:12">
      <c r="A1" t="s">
        <v>374</v>
      </c>
    </row>
    <row r="2" spans="1:12">
      <c r="A2" t="s">
        <v>271</v>
      </c>
    </row>
    <row r="3" spans="1:12">
      <c r="B3" t="s">
        <v>190</v>
      </c>
      <c r="C3" t="s">
        <v>189</v>
      </c>
      <c r="D3" t="s">
        <v>188</v>
      </c>
      <c r="E3" t="s">
        <v>187</v>
      </c>
      <c r="F3" t="s">
        <v>186</v>
      </c>
      <c r="G3" t="s">
        <v>185</v>
      </c>
      <c r="H3" t="s">
        <v>184</v>
      </c>
      <c r="I3" t="s">
        <v>183</v>
      </c>
      <c r="J3" t="s">
        <v>182</v>
      </c>
      <c r="K3" t="s">
        <v>181</v>
      </c>
      <c r="L3" t="s">
        <v>180</v>
      </c>
    </row>
    <row r="4" spans="1:12">
      <c r="A4" t="s">
        <v>270</v>
      </c>
      <c r="B4" s="67">
        <v>31981</v>
      </c>
      <c r="C4" s="67">
        <v>32466</v>
      </c>
      <c r="D4" s="67">
        <v>32677</v>
      </c>
      <c r="E4" s="67">
        <v>31513</v>
      </c>
      <c r="F4" s="67">
        <v>31218</v>
      </c>
      <c r="G4" s="67">
        <v>30852</v>
      </c>
      <c r="H4" s="67">
        <v>31469</v>
      </c>
      <c r="I4" s="67">
        <v>31353</v>
      </c>
      <c r="J4" s="67">
        <v>30973</v>
      </c>
      <c r="K4" s="67">
        <v>36193</v>
      </c>
      <c r="L4" s="67">
        <v>38288</v>
      </c>
    </row>
    <row r="5" spans="1:12">
      <c r="A5" t="s">
        <v>269</v>
      </c>
      <c r="B5">
        <v>17.600000000000001</v>
      </c>
      <c r="C5">
        <v>18.2</v>
      </c>
      <c r="D5">
        <v>17.899999999999999</v>
      </c>
      <c r="E5">
        <v>16.2</v>
      </c>
      <c r="F5">
        <v>18.5</v>
      </c>
      <c r="G5">
        <v>19</v>
      </c>
      <c r="H5">
        <v>19.5</v>
      </c>
      <c r="I5">
        <v>19.899999999999999</v>
      </c>
      <c r="J5">
        <v>20</v>
      </c>
      <c r="K5">
        <v>18.600000000000001</v>
      </c>
      <c r="L5">
        <v>17.7</v>
      </c>
    </row>
    <row r="6" spans="1:12">
      <c r="A6" t="s">
        <v>268</v>
      </c>
      <c r="B6" s="67">
        <v>3675</v>
      </c>
      <c r="C6" s="67">
        <v>3945</v>
      </c>
      <c r="D6" s="67">
        <v>3826</v>
      </c>
      <c r="E6" s="67">
        <v>2827</v>
      </c>
      <c r="F6" s="67">
        <v>3685</v>
      </c>
      <c r="G6" s="67">
        <v>3889</v>
      </c>
      <c r="H6" s="67">
        <v>4178</v>
      </c>
      <c r="I6" s="67">
        <v>4309</v>
      </c>
      <c r="J6" s="67">
        <v>4177</v>
      </c>
      <c r="K6" s="67">
        <v>4457</v>
      </c>
      <c r="L6" s="67">
        <v>4465</v>
      </c>
    </row>
    <row r="7" spans="1:12">
      <c r="A7" t="s">
        <v>267</v>
      </c>
      <c r="B7">
        <v>11.5</v>
      </c>
      <c r="C7">
        <v>12.2</v>
      </c>
      <c r="D7">
        <v>11.7</v>
      </c>
      <c r="E7">
        <v>9</v>
      </c>
      <c r="F7">
        <v>11.8</v>
      </c>
      <c r="G7">
        <v>12.6</v>
      </c>
      <c r="H7">
        <v>13.3</v>
      </c>
      <c r="I7">
        <v>13.7</v>
      </c>
      <c r="J7">
        <v>13.5</v>
      </c>
      <c r="K7">
        <v>12.3</v>
      </c>
      <c r="L7">
        <v>11.7</v>
      </c>
    </row>
    <row r="8" spans="1:12">
      <c r="A8" t="s">
        <v>266</v>
      </c>
      <c r="B8" s="67">
        <v>2394</v>
      </c>
      <c r="C8" s="67">
        <v>2624</v>
      </c>
      <c r="D8" s="67">
        <v>2526</v>
      </c>
      <c r="E8">
        <v>-332</v>
      </c>
      <c r="F8" s="67">
        <v>2357</v>
      </c>
      <c r="G8" s="67">
        <v>2533</v>
      </c>
      <c r="H8" s="67">
        <v>2965</v>
      </c>
      <c r="I8" s="67">
        <v>2955</v>
      </c>
      <c r="J8" s="67">
        <v>2912</v>
      </c>
      <c r="K8" s="67">
        <v>3345</v>
      </c>
      <c r="L8" s="67">
        <v>3311</v>
      </c>
    </row>
    <row r="9" spans="1:12">
      <c r="A9" t="s">
        <v>265</v>
      </c>
      <c r="B9">
        <v>6.17</v>
      </c>
      <c r="C9">
        <v>6.81</v>
      </c>
      <c r="D9">
        <v>6.87</v>
      </c>
      <c r="E9">
        <v>-0.94</v>
      </c>
      <c r="F9">
        <v>6.67</v>
      </c>
      <c r="G9">
        <v>7.42</v>
      </c>
      <c r="H9">
        <v>9.2899999999999991</v>
      </c>
      <c r="I9">
        <v>8.2899999999999991</v>
      </c>
      <c r="J9">
        <v>9.56</v>
      </c>
      <c r="K9">
        <v>11.18</v>
      </c>
      <c r="L9">
        <v>11.24</v>
      </c>
    </row>
    <row r="10" spans="1:12">
      <c r="A10" t="s">
        <v>264</v>
      </c>
      <c r="B10">
        <v>1.49</v>
      </c>
      <c r="C10">
        <v>1.64</v>
      </c>
      <c r="D10">
        <v>1.83</v>
      </c>
      <c r="E10">
        <v>2.5099999999999998</v>
      </c>
      <c r="F10">
        <v>1.68</v>
      </c>
      <c r="G10">
        <v>2.42</v>
      </c>
      <c r="H10">
        <v>2.69</v>
      </c>
      <c r="I10">
        <v>2.97</v>
      </c>
      <c r="J10">
        <v>3.28</v>
      </c>
      <c r="K10">
        <v>3.63</v>
      </c>
      <c r="L10">
        <v>3.9</v>
      </c>
    </row>
    <row r="11" spans="1:12">
      <c r="A11" t="s">
        <v>263</v>
      </c>
      <c r="B11">
        <v>24</v>
      </c>
      <c r="C11">
        <v>24.1</v>
      </c>
      <c r="D11">
        <v>25.5</v>
      </c>
      <c r="G11">
        <v>31.9</v>
      </c>
      <c r="H11">
        <v>37.299999999999997</v>
      </c>
      <c r="I11">
        <v>30.8</v>
      </c>
      <c r="J11">
        <v>31</v>
      </c>
      <c r="K11">
        <v>35.4</v>
      </c>
      <c r="L11">
        <v>34.6</v>
      </c>
    </row>
    <row r="12" spans="1:12">
      <c r="A12" t="s">
        <v>262</v>
      </c>
      <c r="B12">
        <v>388</v>
      </c>
      <c r="C12">
        <v>385</v>
      </c>
      <c r="D12">
        <v>368</v>
      </c>
      <c r="E12">
        <v>353</v>
      </c>
      <c r="F12">
        <v>353</v>
      </c>
      <c r="G12">
        <v>341</v>
      </c>
      <c r="H12">
        <v>327</v>
      </c>
      <c r="I12">
        <v>310</v>
      </c>
      <c r="J12">
        <v>305</v>
      </c>
      <c r="K12">
        <v>299</v>
      </c>
      <c r="L12">
        <v>294</v>
      </c>
    </row>
    <row r="13" spans="1:12">
      <c r="A13" t="s">
        <v>261</v>
      </c>
      <c r="B13">
        <v>32.21</v>
      </c>
      <c r="C13">
        <v>35.79</v>
      </c>
      <c r="D13">
        <v>38.21</v>
      </c>
      <c r="E13">
        <v>31.96</v>
      </c>
      <c r="F13">
        <v>35.67</v>
      </c>
      <c r="G13">
        <v>39.17</v>
      </c>
      <c r="H13">
        <v>34.299999999999997</v>
      </c>
      <c r="I13">
        <v>37.42</v>
      </c>
      <c r="J13">
        <v>38.950000000000003</v>
      </c>
      <c r="K13">
        <v>44.18</v>
      </c>
      <c r="L13">
        <v>44.58</v>
      </c>
    </row>
    <row r="14" spans="1:12">
      <c r="A14" t="s">
        <v>260</v>
      </c>
      <c r="B14" s="67">
        <v>2840</v>
      </c>
      <c r="C14" s="67">
        <v>2984</v>
      </c>
      <c r="D14" s="67">
        <v>3238</v>
      </c>
      <c r="E14" s="67">
        <v>2687</v>
      </c>
      <c r="F14" s="67">
        <v>3106</v>
      </c>
      <c r="G14" s="67">
        <v>3728</v>
      </c>
      <c r="H14" s="67">
        <v>2499</v>
      </c>
      <c r="I14" s="67">
        <v>2198</v>
      </c>
      <c r="J14" s="67">
        <v>3879</v>
      </c>
      <c r="K14" s="67">
        <v>3148</v>
      </c>
      <c r="L14" s="67">
        <v>2353</v>
      </c>
    </row>
    <row r="15" spans="1:12">
      <c r="A15" t="s">
        <v>259</v>
      </c>
      <c r="B15">
        <v>-385</v>
      </c>
      <c r="C15">
        <v>-370</v>
      </c>
      <c r="D15">
        <v>-458</v>
      </c>
      <c r="E15">
        <v>-450</v>
      </c>
      <c r="F15">
        <v>-440</v>
      </c>
      <c r="G15">
        <v>-521</v>
      </c>
      <c r="H15">
        <v>-569</v>
      </c>
      <c r="I15">
        <v>-392</v>
      </c>
      <c r="J15">
        <v>-428</v>
      </c>
      <c r="K15">
        <v>-690</v>
      </c>
      <c r="L15">
        <v>-773</v>
      </c>
    </row>
    <row r="16" spans="1:12">
      <c r="A16" t="s">
        <v>258</v>
      </c>
      <c r="B16" s="67">
        <v>2455</v>
      </c>
      <c r="C16" s="67">
        <v>2614</v>
      </c>
      <c r="D16" s="67">
        <v>2780</v>
      </c>
      <c r="E16" s="67">
        <v>2237</v>
      </c>
      <c r="F16" s="67">
        <v>2666</v>
      </c>
      <c r="G16" s="67">
        <v>3207</v>
      </c>
      <c r="H16" s="67">
        <v>1930</v>
      </c>
      <c r="I16" s="67">
        <v>1806</v>
      </c>
      <c r="J16" s="67">
        <v>3451</v>
      </c>
      <c r="K16" s="67">
        <v>2458</v>
      </c>
      <c r="L16" s="67">
        <v>1580</v>
      </c>
    </row>
    <row r="17" spans="1:12">
      <c r="A17" t="s">
        <v>257</v>
      </c>
      <c r="B17">
        <v>6.33</v>
      </c>
      <c r="C17">
        <v>6.79</v>
      </c>
      <c r="D17">
        <v>5.91</v>
      </c>
      <c r="E17">
        <v>6.33</v>
      </c>
      <c r="F17">
        <v>5.4</v>
      </c>
      <c r="G17">
        <v>13.99</v>
      </c>
      <c r="H17">
        <v>4.7</v>
      </c>
      <c r="I17">
        <v>3.67</v>
      </c>
      <c r="J17">
        <v>7.47</v>
      </c>
      <c r="K17">
        <v>8.24</v>
      </c>
    </row>
    <row r="18" spans="1:12">
      <c r="A18" t="s">
        <v>256</v>
      </c>
      <c r="B18" s="67">
        <v>2878</v>
      </c>
      <c r="C18" s="67">
        <v>3009</v>
      </c>
      <c r="D18" s="67">
        <v>4223</v>
      </c>
      <c r="E18" s="67">
        <v>4124</v>
      </c>
      <c r="F18" s="67">
        <v>5692</v>
      </c>
      <c r="G18" s="67">
        <v>3656</v>
      </c>
      <c r="H18" s="67">
        <v>2126</v>
      </c>
      <c r="I18" s="67">
        <v>2601</v>
      </c>
      <c r="J18" s="67">
        <v>5229</v>
      </c>
      <c r="K18" s="67">
        <v>3450</v>
      </c>
    </row>
    <row r="20" spans="1:12">
      <c r="A20" t="s">
        <v>255</v>
      </c>
    </row>
    <row r="21" spans="1:12">
      <c r="A21" t="s">
        <v>254</v>
      </c>
      <c r="B21" t="s">
        <v>190</v>
      </c>
      <c r="C21" t="s">
        <v>189</v>
      </c>
      <c r="D21" t="s">
        <v>188</v>
      </c>
      <c r="E21" t="s">
        <v>187</v>
      </c>
      <c r="F21" t="s">
        <v>186</v>
      </c>
      <c r="G21" t="s">
        <v>185</v>
      </c>
      <c r="H21" t="s">
        <v>184</v>
      </c>
      <c r="I21" t="s">
        <v>183</v>
      </c>
      <c r="J21" t="s">
        <v>182</v>
      </c>
      <c r="K21" t="s">
        <v>181</v>
      </c>
      <c r="L21" t="s">
        <v>180</v>
      </c>
    </row>
    <row r="22" spans="1:12">
      <c r="A22" t="s">
        <v>253</v>
      </c>
      <c r="B22">
        <v>100</v>
      </c>
      <c r="C22">
        <v>100</v>
      </c>
      <c r="D22">
        <v>100</v>
      </c>
      <c r="E22">
        <v>100</v>
      </c>
      <c r="F22">
        <v>100</v>
      </c>
      <c r="G22">
        <v>100</v>
      </c>
      <c r="H22">
        <v>100</v>
      </c>
      <c r="I22">
        <v>100</v>
      </c>
      <c r="J22">
        <v>100</v>
      </c>
      <c r="K22">
        <v>100</v>
      </c>
      <c r="L22">
        <v>100</v>
      </c>
    </row>
    <row r="23" spans="1:12">
      <c r="A23" t="s">
        <v>252</v>
      </c>
      <c r="B23">
        <v>82.4</v>
      </c>
      <c r="C23">
        <v>81.8</v>
      </c>
      <c r="D23">
        <v>82.08</v>
      </c>
      <c r="E23">
        <v>83.81</v>
      </c>
      <c r="F23">
        <v>81.540000000000006</v>
      </c>
      <c r="G23">
        <v>80.959999999999994</v>
      </c>
      <c r="H23">
        <v>80.52</v>
      </c>
      <c r="I23">
        <v>80.069999999999993</v>
      </c>
      <c r="J23">
        <v>80.02</v>
      </c>
      <c r="K23">
        <v>81.45</v>
      </c>
      <c r="L23">
        <v>82.28</v>
      </c>
    </row>
    <row r="24" spans="1:12">
      <c r="A24" t="s">
        <v>251</v>
      </c>
      <c r="B24">
        <v>17.600000000000001</v>
      </c>
      <c r="C24">
        <v>18.2</v>
      </c>
      <c r="D24">
        <v>17.920000000000002</v>
      </c>
      <c r="E24">
        <v>16.190000000000001</v>
      </c>
      <c r="F24">
        <v>18.46</v>
      </c>
      <c r="G24">
        <v>19.04</v>
      </c>
      <c r="H24">
        <v>19.48</v>
      </c>
      <c r="I24">
        <v>19.93</v>
      </c>
      <c r="J24">
        <v>19.98</v>
      </c>
      <c r="K24">
        <v>18.55</v>
      </c>
      <c r="L24">
        <v>17.72</v>
      </c>
    </row>
    <row r="25" spans="1:12">
      <c r="A25" t="s">
        <v>250</v>
      </c>
      <c r="B25">
        <v>6.11</v>
      </c>
      <c r="C25">
        <v>6.05</v>
      </c>
      <c r="D25">
        <v>6.21</v>
      </c>
      <c r="E25">
        <v>7.22</v>
      </c>
      <c r="F25">
        <v>6.66</v>
      </c>
      <c r="G25">
        <v>6.43</v>
      </c>
      <c r="H25">
        <v>6.2</v>
      </c>
      <c r="I25">
        <v>6.19</v>
      </c>
      <c r="J25">
        <v>6.49</v>
      </c>
      <c r="K25">
        <v>6.24</v>
      </c>
      <c r="L25">
        <v>6.06</v>
      </c>
    </row>
    <row r="26" spans="1:12">
      <c r="A26" t="s">
        <v>249</v>
      </c>
    </row>
    <row r="27" spans="1:12">
      <c r="A27" t="s">
        <v>248</v>
      </c>
    </row>
    <row r="28" spans="1:12">
      <c r="A28" t="s">
        <v>247</v>
      </c>
      <c r="B28">
        <v>11.49</v>
      </c>
      <c r="C28">
        <v>12.15</v>
      </c>
      <c r="D28">
        <v>11.71</v>
      </c>
      <c r="E28">
        <v>8.9700000000000006</v>
      </c>
      <c r="F28">
        <v>11.8</v>
      </c>
      <c r="G28">
        <v>12.61</v>
      </c>
      <c r="H28">
        <v>13.28</v>
      </c>
      <c r="I28">
        <v>13.74</v>
      </c>
      <c r="J28">
        <v>13.49</v>
      </c>
      <c r="K28">
        <v>12.31</v>
      </c>
      <c r="L28">
        <v>11.66</v>
      </c>
    </row>
    <row r="29" spans="1:12">
      <c r="A29" t="s">
        <v>246</v>
      </c>
      <c r="B29">
        <v>-0.51</v>
      </c>
      <c r="C29">
        <v>-0.48</v>
      </c>
      <c r="D29">
        <v>-0.33</v>
      </c>
      <c r="E29">
        <v>-7.25</v>
      </c>
      <c r="F29">
        <v>-0.25</v>
      </c>
      <c r="G29">
        <v>-0.28000000000000003</v>
      </c>
      <c r="H29">
        <v>-0.24</v>
      </c>
      <c r="I29">
        <v>-0.25</v>
      </c>
      <c r="J29">
        <v>-0.32</v>
      </c>
      <c r="K29">
        <v>-1.03</v>
      </c>
      <c r="L29">
        <v>-1.08</v>
      </c>
    </row>
    <row r="30" spans="1:12">
      <c r="A30" t="s">
        <v>245</v>
      </c>
      <c r="B30">
        <v>10.98</v>
      </c>
      <c r="C30">
        <v>11.67</v>
      </c>
      <c r="D30">
        <v>11.38</v>
      </c>
      <c r="E30">
        <v>1.72</v>
      </c>
      <c r="F30">
        <v>11.55</v>
      </c>
      <c r="G30">
        <v>12.32</v>
      </c>
      <c r="H30">
        <v>13.04</v>
      </c>
      <c r="I30">
        <v>13.49</v>
      </c>
      <c r="J30">
        <v>13.16</v>
      </c>
      <c r="K30">
        <v>11.29</v>
      </c>
      <c r="L30">
        <v>10.59</v>
      </c>
    </row>
    <row r="32" spans="1:12">
      <c r="A32" t="s">
        <v>244</v>
      </c>
      <c r="B32" t="s">
        <v>190</v>
      </c>
      <c r="C32" t="s">
        <v>189</v>
      </c>
      <c r="D32" t="s">
        <v>188</v>
      </c>
      <c r="E32" t="s">
        <v>187</v>
      </c>
      <c r="F32" t="s">
        <v>186</v>
      </c>
      <c r="G32" t="s">
        <v>185</v>
      </c>
      <c r="H32" t="s">
        <v>184</v>
      </c>
      <c r="I32" t="s">
        <v>183</v>
      </c>
      <c r="J32" t="s">
        <v>182</v>
      </c>
      <c r="K32" t="s">
        <v>181</v>
      </c>
      <c r="L32" t="s">
        <v>180</v>
      </c>
    </row>
    <row r="33" spans="1:12">
      <c r="A33" t="s">
        <v>243</v>
      </c>
      <c r="B33">
        <v>31.48</v>
      </c>
      <c r="C33">
        <v>30.66</v>
      </c>
      <c r="D33">
        <v>31.36</v>
      </c>
      <c r="E33">
        <v>161.37</v>
      </c>
      <c r="F33">
        <v>31.08</v>
      </c>
      <c r="G33">
        <v>29.69</v>
      </c>
      <c r="H33">
        <v>27.72</v>
      </c>
      <c r="I33">
        <v>27.63</v>
      </c>
      <c r="J33">
        <v>28.57</v>
      </c>
      <c r="K33">
        <v>17.8</v>
      </c>
      <c r="L33">
        <v>17.989999999999998</v>
      </c>
    </row>
    <row r="34" spans="1:12">
      <c r="A34" t="s">
        <v>242</v>
      </c>
      <c r="B34">
        <v>7.49</v>
      </c>
      <c r="C34">
        <v>8.08</v>
      </c>
      <c r="D34">
        <v>7.73</v>
      </c>
      <c r="E34">
        <v>-1.05</v>
      </c>
      <c r="F34">
        <v>7.55</v>
      </c>
      <c r="G34">
        <v>8.2100000000000009</v>
      </c>
      <c r="H34">
        <v>9.42</v>
      </c>
      <c r="I34">
        <v>9.42</v>
      </c>
      <c r="J34">
        <v>9.4</v>
      </c>
      <c r="K34">
        <v>9.24</v>
      </c>
      <c r="L34">
        <v>8.65</v>
      </c>
    </row>
    <row r="35" spans="1:12">
      <c r="A35" t="s">
        <v>241</v>
      </c>
      <c r="B35">
        <v>1.08</v>
      </c>
      <c r="C35">
        <v>1.02</v>
      </c>
      <c r="D35">
        <v>0.97</v>
      </c>
      <c r="E35">
        <v>0.91</v>
      </c>
      <c r="F35">
        <v>0.9</v>
      </c>
      <c r="G35">
        <v>0.87</v>
      </c>
      <c r="H35">
        <v>0.93</v>
      </c>
      <c r="I35">
        <v>0.97</v>
      </c>
      <c r="J35">
        <v>0.91</v>
      </c>
      <c r="K35">
        <v>0.9</v>
      </c>
      <c r="L35">
        <v>0.8</v>
      </c>
    </row>
    <row r="36" spans="1:12">
      <c r="A36" t="s">
        <v>240</v>
      </c>
      <c r="B36">
        <v>8.0500000000000007</v>
      </c>
      <c r="C36">
        <v>8.25</v>
      </c>
      <c r="D36">
        <v>7.49</v>
      </c>
      <c r="E36">
        <v>-0.96</v>
      </c>
      <c r="F36">
        <v>6.76</v>
      </c>
      <c r="G36">
        <v>7.16</v>
      </c>
      <c r="H36">
        <v>8.8000000000000007</v>
      </c>
      <c r="I36">
        <v>9.11</v>
      </c>
      <c r="J36">
        <v>8.58</v>
      </c>
      <c r="K36">
        <v>8.32</v>
      </c>
      <c r="L36">
        <v>6.95</v>
      </c>
    </row>
    <row r="37" spans="1:12">
      <c r="A37" t="s">
        <v>239</v>
      </c>
      <c r="B37">
        <v>2.5</v>
      </c>
      <c r="C37">
        <v>2.44</v>
      </c>
      <c r="D37">
        <v>2.64</v>
      </c>
      <c r="E37">
        <v>3.01</v>
      </c>
      <c r="F37">
        <v>2.44</v>
      </c>
      <c r="G37">
        <v>2.99</v>
      </c>
      <c r="H37">
        <v>2.98</v>
      </c>
      <c r="I37">
        <v>2.99</v>
      </c>
      <c r="J37">
        <v>3.06</v>
      </c>
      <c r="K37">
        <v>3.87</v>
      </c>
      <c r="L37">
        <v>3.73</v>
      </c>
    </row>
    <row r="38" spans="1:12">
      <c r="A38" t="s">
        <v>238</v>
      </c>
      <c r="B38">
        <v>21.3</v>
      </c>
      <c r="C38">
        <v>20.39</v>
      </c>
      <c r="D38">
        <v>19.03</v>
      </c>
      <c r="E38">
        <v>-2.7</v>
      </c>
      <c r="F38">
        <v>18.21</v>
      </c>
      <c r="G38">
        <v>19.239999999999998</v>
      </c>
      <c r="H38">
        <v>26.28</v>
      </c>
      <c r="I38">
        <v>27.22</v>
      </c>
      <c r="J38">
        <v>25.99</v>
      </c>
      <c r="K38">
        <v>28.88</v>
      </c>
      <c r="L38">
        <v>26.63</v>
      </c>
    </row>
    <row r="39" spans="1:12">
      <c r="A39" t="s">
        <v>237</v>
      </c>
      <c r="B39">
        <v>16.489999999999998</v>
      </c>
      <c r="C39">
        <v>16.66</v>
      </c>
      <c r="D39">
        <v>15.57</v>
      </c>
      <c r="E39">
        <v>-2.64</v>
      </c>
      <c r="F39">
        <v>14.34</v>
      </c>
      <c r="G39">
        <v>14.97</v>
      </c>
      <c r="H39">
        <v>20.25</v>
      </c>
      <c r="I39">
        <v>20.83</v>
      </c>
      <c r="J39">
        <v>19.72</v>
      </c>
      <c r="K39">
        <v>18.39</v>
      </c>
      <c r="L39">
        <v>12.16</v>
      </c>
    </row>
    <row r="40" spans="1:12">
      <c r="A40" t="s">
        <v>236</v>
      </c>
      <c r="B40">
        <v>21.54</v>
      </c>
      <c r="C40">
        <v>23.69</v>
      </c>
      <c r="D40">
        <v>24.99</v>
      </c>
      <c r="E40">
        <v>4.22</v>
      </c>
      <c r="F40">
        <v>36.020000000000003</v>
      </c>
      <c r="G40">
        <v>37.909999999999997</v>
      </c>
      <c r="H40">
        <v>42.86</v>
      </c>
      <c r="I40">
        <v>43.74</v>
      </c>
      <c r="J40">
        <v>35.85</v>
      </c>
      <c r="K40">
        <v>11.92</v>
      </c>
    </row>
    <row r="42" spans="1:12">
      <c r="A42" t="s">
        <v>235</v>
      </c>
    </row>
    <row r="43" spans="1:12">
      <c r="B43" t="s">
        <v>190</v>
      </c>
      <c r="C43" t="s">
        <v>189</v>
      </c>
      <c r="D43" t="s">
        <v>188</v>
      </c>
      <c r="E43" t="s">
        <v>187</v>
      </c>
      <c r="F43" t="s">
        <v>186</v>
      </c>
      <c r="G43" t="s">
        <v>185</v>
      </c>
      <c r="H43" t="s">
        <v>184</v>
      </c>
      <c r="I43" t="s">
        <v>183</v>
      </c>
      <c r="J43" t="s">
        <v>182</v>
      </c>
      <c r="K43" t="s">
        <v>181</v>
      </c>
      <c r="L43" t="s">
        <v>196</v>
      </c>
    </row>
    <row r="44" spans="1:12">
      <c r="A44" t="s">
        <v>234</v>
      </c>
    </row>
    <row r="45" spans="1:12">
      <c r="A45" t="s">
        <v>230</v>
      </c>
      <c r="B45">
        <v>9.15</v>
      </c>
      <c r="C45">
        <v>1.52</v>
      </c>
      <c r="D45">
        <v>0.65</v>
      </c>
      <c r="E45">
        <v>-3.56</v>
      </c>
      <c r="F45">
        <v>-0.94</v>
      </c>
      <c r="G45">
        <v>-1.17</v>
      </c>
      <c r="H45">
        <v>2</v>
      </c>
      <c r="I45">
        <v>-0.37</v>
      </c>
      <c r="J45">
        <v>-1.21</v>
      </c>
      <c r="K45">
        <v>16.850000000000001</v>
      </c>
      <c r="L45">
        <v>4.0199999999999996</v>
      </c>
    </row>
    <row r="46" spans="1:12">
      <c r="A46" t="s">
        <v>229</v>
      </c>
      <c r="B46">
        <v>9.9499999999999993</v>
      </c>
      <c r="C46">
        <v>6.02</v>
      </c>
      <c r="D46">
        <v>3.7</v>
      </c>
      <c r="E46">
        <v>-0.49</v>
      </c>
      <c r="F46">
        <v>-1.3</v>
      </c>
      <c r="G46">
        <v>-1.9</v>
      </c>
      <c r="H46">
        <v>-0.05</v>
      </c>
      <c r="I46">
        <v>0.14000000000000001</v>
      </c>
      <c r="J46">
        <v>0.13</v>
      </c>
      <c r="K46">
        <v>4.7699999999999996</v>
      </c>
    </row>
    <row r="47" spans="1:12">
      <c r="A47" t="s">
        <v>228</v>
      </c>
      <c r="B47">
        <v>10.77</v>
      </c>
      <c r="C47">
        <v>8.85</v>
      </c>
      <c r="D47">
        <v>6.31</v>
      </c>
      <c r="E47">
        <v>2.96</v>
      </c>
      <c r="F47">
        <v>1.28</v>
      </c>
      <c r="G47">
        <v>-0.72</v>
      </c>
      <c r="H47">
        <v>-0.62</v>
      </c>
      <c r="I47">
        <v>-0.82</v>
      </c>
      <c r="J47">
        <v>-0.35</v>
      </c>
      <c r="K47">
        <v>3</v>
      </c>
    </row>
    <row r="48" spans="1:12">
      <c r="A48" t="s">
        <v>227</v>
      </c>
      <c r="B48">
        <v>13.57</v>
      </c>
      <c r="C48">
        <v>12.1</v>
      </c>
      <c r="D48">
        <v>10.39</v>
      </c>
      <c r="E48">
        <v>8.59</v>
      </c>
      <c r="F48">
        <v>6.51</v>
      </c>
      <c r="G48">
        <v>4.87</v>
      </c>
      <c r="H48">
        <v>4.01</v>
      </c>
      <c r="I48">
        <v>2.68</v>
      </c>
      <c r="J48">
        <v>1.29</v>
      </c>
      <c r="K48">
        <v>2.14</v>
      </c>
    </row>
    <row r="49" spans="1:12">
      <c r="A49" t="s">
        <v>233</v>
      </c>
    </row>
    <row r="50" spans="1:12">
      <c r="A50" t="s">
        <v>230</v>
      </c>
      <c r="B50">
        <v>0.6</v>
      </c>
      <c r="C50">
        <v>7.35</v>
      </c>
      <c r="D50">
        <v>-3.02</v>
      </c>
      <c r="E50">
        <v>-26.11</v>
      </c>
      <c r="F50">
        <v>30.35</v>
      </c>
      <c r="G50">
        <v>5.54</v>
      </c>
      <c r="H50">
        <v>7.43</v>
      </c>
      <c r="I50">
        <v>3.14</v>
      </c>
      <c r="J50">
        <v>-3.06</v>
      </c>
      <c r="K50">
        <v>6.7</v>
      </c>
      <c r="L50">
        <v>0.18</v>
      </c>
    </row>
    <row r="51" spans="1:12">
      <c r="A51" t="s">
        <v>229</v>
      </c>
      <c r="B51">
        <v>11.87</v>
      </c>
      <c r="C51">
        <v>8.2200000000000006</v>
      </c>
      <c r="D51">
        <v>1.55</v>
      </c>
      <c r="E51">
        <v>-8.3699999999999992</v>
      </c>
      <c r="F51">
        <v>-2.25</v>
      </c>
      <c r="G51">
        <v>0.55000000000000004</v>
      </c>
      <c r="H51">
        <v>13.91</v>
      </c>
      <c r="I51">
        <v>5.35</v>
      </c>
      <c r="J51">
        <v>2.41</v>
      </c>
      <c r="K51">
        <v>2.1800000000000002</v>
      </c>
    </row>
    <row r="52" spans="1:12">
      <c r="A52" t="s">
        <v>228</v>
      </c>
      <c r="B52">
        <v>13.62</v>
      </c>
      <c r="C52">
        <v>12.42</v>
      </c>
      <c r="D52">
        <v>7.83</v>
      </c>
      <c r="E52">
        <v>-1.91</v>
      </c>
      <c r="F52">
        <v>0.17</v>
      </c>
      <c r="G52">
        <v>1.1399999999999999</v>
      </c>
      <c r="H52">
        <v>1.1499999999999999</v>
      </c>
      <c r="I52">
        <v>2.41</v>
      </c>
      <c r="J52">
        <v>8.1199999999999992</v>
      </c>
      <c r="K52">
        <v>3.88</v>
      </c>
    </row>
    <row r="53" spans="1:12">
      <c r="A53" t="s">
        <v>227</v>
      </c>
      <c r="B53">
        <v>11.81</v>
      </c>
      <c r="C53">
        <v>11.49</v>
      </c>
      <c r="D53">
        <v>9.93</v>
      </c>
      <c r="E53">
        <v>5.98</v>
      </c>
      <c r="F53">
        <v>9.65</v>
      </c>
      <c r="G53">
        <v>7.2</v>
      </c>
      <c r="H53">
        <v>6.64</v>
      </c>
      <c r="I53">
        <v>5.08</v>
      </c>
      <c r="J53">
        <v>2.98</v>
      </c>
      <c r="K53">
        <v>2.0099999999999998</v>
      </c>
    </row>
    <row r="54" spans="1:12">
      <c r="A54" t="s">
        <v>232</v>
      </c>
    </row>
    <row r="55" spans="1:12">
      <c r="A55" t="s">
        <v>230</v>
      </c>
      <c r="B55">
        <v>-2.64</v>
      </c>
      <c r="C55">
        <v>9.61</v>
      </c>
      <c r="D55">
        <v>-3.73</v>
      </c>
      <c r="G55">
        <v>7.47</v>
      </c>
      <c r="H55">
        <v>17.05</v>
      </c>
      <c r="I55">
        <v>-0.34</v>
      </c>
      <c r="J55">
        <v>-1.46</v>
      </c>
      <c r="K55">
        <v>14.87</v>
      </c>
    </row>
    <row r="56" spans="1:12">
      <c r="A56" t="s">
        <v>229</v>
      </c>
      <c r="B56">
        <v>8.86</v>
      </c>
      <c r="C56">
        <v>8.19</v>
      </c>
      <c r="D56">
        <v>0.9</v>
      </c>
      <c r="F56">
        <v>-3.51</v>
      </c>
      <c r="G56">
        <v>0.09</v>
      </c>
      <c r="I56">
        <v>7.83</v>
      </c>
      <c r="J56">
        <v>4.76</v>
      </c>
      <c r="K56">
        <v>4.0999999999999996</v>
      </c>
    </row>
    <row r="57" spans="1:12">
      <c r="A57" t="s">
        <v>228</v>
      </c>
      <c r="B57">
        <v>14.3</v>
      </c>
      <c r="C57">
        <v>12.43</v>
      </c>
      <c r="D57">
        <v>6.36</v>
      </c>
      <c r="F57">
        <v>-0.84</v>
      </c>
      <c r="G57">
        <v>1.1399999999999999</v>
      </c>
      <c r="H57">
        <v>2.4700000000000002</v>
      </c>
      <c r="I57">
        <v>3.19</v>
      </c>
      <c r="K57">
        <v>7.25</v>
      </c>
    </row>
    <row r="58" spans="1:12">
      <c r="A58" t="s">
        <v>227</v>
      </c>
      <c r="B58">
        <v>10.53</v>
      </c>
      <c r="C58">
        <v>11.28</v>
      </c>
      <c r="D58">
        <v>10.36</v>
      </c>
      <c r="F58">
        <v>8.91</v>
      </c>
      <c r="G58">
        <v>7.52</v>
      </c>
      <c r="H58">
        <v>7.33</v>
      </c>
      <c r="I58">
        <v>4.76</v>
      </c>
      <c r="J58">
        <v>3.46</v>
      </c>
      <c r="K58">
        <v>3.13</v>
      </c>
    </row>
    <row r="59" spans="1:12">
      <c r="A59" t="s">
        <v>231</v>
      </c>
    </row>
    <row r="60" spans="1:12">
      <c r="A60" t="s">
        <v>230</v>
      </c>
      <c r="C60">
        <v>10.37</v>
      </c>
      <c r="D60">
        <v>0.88</v>
      </c>
      <c r="G60">
        <v>11.24</v>
      </c>
      <c r="H60">
        <v>22.37</v>
      </c>
      <c r="I60">
        <v>4.8499999999999996</v>
      </c>
      <c r="J60">
        <v>0.42</v>
      </c>
      <c r="K60">
        <v>16.95</v>
      </c>
      <c r="L60">
        <v>5.73</v>
      </c>
    </row>
    <row r="61" spans="1:12">
      <c r="A61" t="s">
        <v>229</v>
      </c>
      <c r="B61">
        <v>10.6</v>
      </c>
      <c r="C61">
        <v>10.26</v>
      </c>
      <c r="D61">
        <v>3.65</v>
      </c>
      <c r="F61">
        <v>-0.69</v>
      </c>
      <c r="G61">
        <v>2.6</v>
      </c>
      <c r="I61">
        <v>12.59</v>
      </c>
      <c r="J61">
        <v>8.81</v>
      </c>
      <c r="K61">
        <v>7.18</v>
      </c>
    </row>
    <row r="62" spans="1:12">
      <c r="A62" t="s">
        <v>228</v>
      </c>
      <c r="B62">
        <v>15.17</v>
      </c>
      <c r="C62">
        <v>13.53</v>
      </c>
      <c r="D62">
        <v>8.5399999999999991</v>
      </c>
      <c r="F62">
        <v>1.57</v>
      </c>
      <c r="G62">
        <v>3.76</v>
      </c>
      <c r="H62">
        <v>5.92</v>
      </c>
      <c r="I62">
        <v>6.74</v>
      </c>
      <c r="K62">
        <v>10.88</v>
      </c>
    </row>
    <row r="63" spans="1:12">
      <c r="A63" t="s">
        <v>227</v>
      </c>
      <c r="B63">
        <v>10.96</v>
      </c>
      <c r="C63">
        <v>11.76</v>
      </c>
      <c r="D63">
        <v>11.44</v>
      </c>
      <c r="F63">
        <v>10.220000000000001</v>
      </c>
      <c r="G63">
        <v>9.32</v>
      </c>
      <c r="H63">
        <v>9.66</v>
      </c>
      <c r="I63">
        <v>7.64</v>
      </c>
      <c r="J63">
        <v>6.53</v>
      </c>
      <c r="K63">
        <v>6.12</v>
      </c>
    </row>
    <row r="65" spans="1:12">
      <c r="A65" t="s">
        <v>226</v>
      </c>
    </row>
    <row r="66" spans="1:12">
      <c r="A66" t="s">
        <v>225</v>
      </c>
      <c r="B66" t="s">
        <v>190</v>
      </c>
      <c r="C66" t="s">
        <v>189</v>
      </c>
      <c r="D66" t="s">
        <v>188</v>
      </c>
      <c r="E66" t="s">
        <v>187</v>
      </c>
      <c r="F66" t="s">
        <v>186</v>
      </c>
      <c r="G66" t="s">
        <v>185</v>
      </c>
      <c r="H66" t="s">
        <v>184</v>
      </c>
      <c r="I66" t="s">
        <v>183</v>
      </c>
      <c r="J66" t="s">
        <v>182</v>
      </c>
      <c r="K66" t="s">
        <v>181</v>
      </c>
      <c r="L66" t="s">
        <v>180</v>
      </c>
    </row>
    <row r="67" spans="1:12">
      <c r="A67" t="s">
        <v>224</v>
      </c>
      <c r="B67">
        <v>-8.68</v>
      </c>
      <c r="C67">
        <v>5.07</v>
      </c>
      <c r="D67">
        <v>8.51</v>
      </c>
      <c r="E67">
        <v>-17.02</v>
      </c>
      <c r="F67">
        <v>15.59</v>
      </c>
      <c r="G67">
        <v>20.03</v>
      </c>
      <c r="H67">
        <v>-32.97</v>
      </c>
      <c r="I67">
        <v>-12.04</v>
      </c>
      <c r="J67">
        <v>76.48</v>
      </c>
      <c r="K67">
        <v>-18.850000000000001</v>
      </c>
    </row>
    <row r="68" spans="1:12">
      <c r="A68" t="s">
        <v>223</v>
      </c>
      <c r="B68">
        <v>-6.3</v>
      </c>
      <c r="C68">
        <v>6.48</v>
      </c>
      <c r="D68">
        <v>6.35</v>
      </c>
      <c r="E68">
        <v>-19.53</v>
      </c>
      <c r="F68">
        <v>19.18</v>
      </c>
      <c r="G68">
        <v>20.29</v>
      </c>
      <c r="H68">
        <v>-39.82</v>
      </c>
      <c r="I68">
        <v>-6.42</v>
      </c>
      <c r="J68">
        <v>91.09</v>
      </c>
      <c r="K68">
        <v>-28.77</v>
      </c>
    </row>
    <row r="69" spans="1:12">
      <c r="A69" t="s">
        <v>222</v>
      </c>
      <c r="B69">
        <v>1.2</v>
      </c>
      <c r="C69">
        <v>1.1399999999999999</v>
      </c>
      <c r="D69">
        <v>1.4</v>
      </c>
      <c r="E69">
        <v>1.43</v>
      </c>
      <c r="F69">
        <v>1.41</v>
      </c>
      <c r="G69">
        <v>1.69</v>
      </c>
      <c r="H69">
        <v>1.81</v>
      </c>
      <c r="I69">
        <v>1.25</v>
      </c>
      <c r="J69">
        <v>1.38</v>
      </c>
      <c r="K69">
        <v>1.91</v>
      </c>
      <c r="L69">
        <v>2.02</v>
      </c>
    </row>
    <row r="70" spans="1:12">
      <c r="A70" t="s">
        <v>221</v>
      </c>
      <c r="B70">
        <v>7.68</v>
      </c>
      <c r="C70">
        <v>8.0500000000000007</v>
      </c>
      <c r="D70">
        <v>8.51</v>
      </c>
      <c r="E70">
        <v>7.1</v>
      </c>
      <c r="F70">
        <v>8.5399999999999991</v>
      </c>
      <c r="G70">
        <v>10.39</v>
      </c>
      <c r="H70">
        <v>6.13</v>
      </c>
      <c r="I70">
        <v>5.76</v>
      </c>
      <c r="J70">
        <v>11.14</v>
      </c>
      <c r="K70">
        <v>6.79</v>
      </c>
      <c r="L70">
        <v>4.13</v>
      </c>
    </row>
    <row r="71" spans="1:12">
      <c r="A71" t="s">
        <v>220</v>
      </c>
      <c r="B71">
        <v>1.03</v>
      </c>
      <c r="C71">
        <v>1</v>
      </c>
      <c r="D71">
        <v>1.1000000000000001</v>
      </c>
      <c r="E71">
        <v>-6.74</v>
      </c>
      <c r="F71">
        <v>1.1299999999999999</v>
      </c>
      <c r="G71">
        <v>1.27</v>
      </c>
      <c r="H71">
        <v>0.65</v>
      </c>
      <c r="I71">
        <v>0.61</v>
      </c>
      <c r="J71">
        <v>1.19</v>
      </c>
      <c r="K71">
        <v>0.73</v>
      </c>
      <c r="L71">
        <v>0.48</v>
      </c>
    </row>
    <row r="73" spans="1:12">
      <c r="A73" t="s">
        <v>219</v>
      </c>
    </row>
    <row r="74" spans="1:12">
      <c r="A74" t="s">
        <v>218</v>
      </c>
      <c r="B74" t="s">
        <v>190</v>
      </c>
      <c r="C74" t="s">
        <v>189</v>
      </c>
      <c r="D74" t="s">
        <v>188</v>
      </c>
      <c r="E74" t="s">
        <v>187</v>
      </c>
      <c r="F74" t="s">
        <v>186</v>
      </c>
      <c r="G74" t="s">
        <v>185</v>
      </c>
      <c r="H74" t="s">
        <v>184</v>
      </c>
      <c r="I74" t="s">
        <v>183</v>
      </c>
      <c r="J74" t="s">
        <v>182</v>
      </c>
      <c r="K74" t="s">
        <v>181</v>
      </c>
      <c r="L74" t="s">
        <v>196</v>
      </c>
    </row>
    <row r="75" spans="1:12">
      <c r="A75" t="s">
        <v>217</v>
      </c>
      <c r="B75">
        <v>7.28</v>
      </c>
      <c r="C75">
        <v>8.0299999999999994</v>
      </c>
      <c r="D75">
        <v>7.59</v>
      </c>
      <c r="E75">
        <v>9.61</v>
      </c>
      <c r="F75">
        <v>14.95</v>
      </c>
      <c r="G75">
        <v>12.41</v>
      </c>
      <c r="H75">
        <v>8.6999999999999993</v>
      </c>
      <c r="I75">
        <v>7.1</v>
      </c>
      <c r="J75">
        <v>8.51</v>
      </c>
      <c r="K75">
        <v>2.12</v>
      </c>
      <c r="L75">
        <v>1.46</v>
      </c>
    </row>
    <row r="76" spans="1:12">
      <c r="A76" t="s">
        <v>216</v>
      </c>
      <c r="B76">
        <v>11.84</v>
      </c>
      <c r="C76">
        <v>11.82</v>
      </c>
      <c r="D76">
        <v>12.76</v>
      </c>
      <c r="E76">
        <v>12.25</v>
      </c>
      <c r="F76">
        <v>12.42</v>
      </c>
      <c r="G76">
        <v>11.46</v>
      </c>
      <c r="H76">
        <v>10.77</v>
      </c>
      <c r="I76">
        <v>10.99</v>
      </c>
      <c r="J76">
        <v>25.27</v>
      </c>
      <c r="K76">
        <v>22.76</v>
      </c>
      <c r="L76">
        <v>23.35</v>
      </c>
    </row>
    <row r="77" spans="1:12">
      <c r="A77" t="s">
        <v>215</v>
      </c>
      <c r="B77">
        <v>21.16</v>
      </c>
      <c r="C77">
        <v>6.63</v>
      </c>
      <c r="D77">
        <v>6.62</v>
      </c>
      <c r="E77">
        <v>22.56</v>
      </c>
      <c r="F77">
        <v>21.86</v>
      </c>
      <c r="G77">
        <v>22.1</v>
      </c>
      <c r="H77">
        <v>24.14</v>
      </c>
      <c r="I77">
        <v>26.79</v>
      </c>
      <c r="J77">
        <v>15.13</v>
      </c>
      <c r="K77">
        <v>13.16</v>
      </c>
      <c r="L77">
        <v>13.48</v>
      </c>
    </row>
    <row r="78" spans="1:12">
      <c r="A78" t="s">
        <v>214</v>
      </c>
      <c r="B78">
        <v>2.36</v>
      </c>
      <c r="C78">
        <v>17.11</v>
      </c>
      <c r="D78">
        <v>17.079999999999998</v>
      </c>
      <c r="E78">
        <v>1.47</v>
      </c>
      <c r="F78">
        <v>1.23</v>
      </c>
      <c r="G78">
        <v>3.27</v>
      </c>
      <c r="H78">
        <v>1.93</v>
      </c>
      <c r="I78">
        <v>2.12</v>
      </c>
      <c r="J78">
        <v>3.38</v>
      </c>
      <c r="K78">
        <v>2.0099999999999998</v>
      </c>
      <c r="L78">
        <v>2.39</v>
      </c>
    </row>
    <row r="79" spans="1:12">
      <c r="A79" t="s">
        <v>213</v>
      </c>
      <c r="B79">
        <v>42.63</v>
      </c>
      <c r="C79">
        <v>43.59</v>
      </c>
      <c r="D79">
        <v>44.06</v>
      </c>
      <c r="E79">
        <v>45.89</v>
      </c>
      <c r="F79">
        <v>50.46</v>
      </c>
      <c r="G79">
        <v>49.23</v>
      </c>
      <c r="H79">
        <v>45.54</v>
      </c>
      <c r="I79">
        <v>46.99</v>
      </c>
      <c r="J79">
        <v>52.3</v>
      </c>
      <c r="K79">
        <v>40.06</v>
      </c>
      <c r="L79">
        <v>40.68</v>
      </c>
    </row>
    <row r="80" spans="1:12">
      <c r="A80" t="s">
        <v>212</v>
      </c>
      <c r="B80">
        <v>9.3699999999999992</v>
      </c>
      <c r="C80">
        <v>9.1300000000000008</v>
      </c>
      <c r="D80">
        <v>9.41</v>
      </c>
      <c r="E80">
        <v>9.92</v>
      </c>
      <c r="F80">
        <v>9.6300000000000008</v>
      </c>
      <c r="G80">
        <v>9.42</v>
      </c>
      <c r="H80">
        <v>10.83</v>
      </c>
      <c r="I80">
        <v>10.55</v>
      </c>
      <c r="J80">
        <v>10.039999999999999</v>
      </c>
      <c r="K80">
        <v>9.58</v>
      </c>
      <c r="L80">
        <v>8.51</v>
      </c>
    </row>
    <row r="81" spans="1:12">
      <c r="A81" t="s">
        <v>211</v>
      </c>
      <c r="B81">
        <v>46.23</v>
      </c>
      <c r="C81">
        <v>44.99</v>
      </c>
      <c r="D81">
        <v>44.12</v>
      </c>
      <c r="E81">
        <v>39.15</v>
      </c>
      <c r="F81">
        <v>37.22</v>
      </c>
      <c r="G81">
        <v>35.76</v>
      </c>
      <c r="H81">
        <v>38.15</v>
      </c>
      <c r="I81">
        <v>36.880000000000003</v>
      </c>
      <c r="J81">
        <v>36</v>
      </c>
      <c r="K81">
        <v>48.84</v>
      </c>
      <c r="L81">
        <v>46.01</v>
      </c>
    </row>
    <row r="82" spans="1:12">
      <c r="A82" t="s">
        <v>210</v>
      </c>
      <c r="B82">
        <v>1.77</v>
      </c>
      <c r="C82">
        <v>2.2999999999999998</v>
      </c>
      <c r="D82">
        <v>2.41</v>
      </c>
      <c r="E82">
        <v>5.05</v>
      </c>
      <c r="F82">
        <v>2.69</v>
      </c>
      <c r="G82">
        <v>5.59</v>
      </c>
      <c r="H82">
        <v>5.48</v>
      </c>
      <c r="I82">
        <v>5.58</v>
      </c>
      <c r="J82">
        <v>1.67</v>
      </c>
      <c r="K82">
        <v>1.52</v>
      </c>
      <c r="L82">
        <v>4.8</v>
      </c>
    </row>
    <row r="83" spans="1:12">
      <c r="A83" t="s">
        <v>209</v>
      </c>
      <c r="B83">
        <v>100</v>
      </c>
      <c r="C83">
        <v>100</v>
      </c>
      <c r="D83">
        <v>100</v>
      </c>
      <c r="E83">
        <v>100</v>
      </c>
      <c r="F83">
        <v>100</v>
      </c>
      <c r="G83">
        <v>100</v>
      </c>
      <c r="H83">
        <v>100</v>
      </c>
      <c r="I83">
        <v>100</v>
      </c>
      <c r="J83">
        <v>100</v>
      </c>
      <c r="K83">
        <v>100</v>
      </c>
      <c r="L83">
        <v>100</v>
      </c>
    </row>
    <row r="84" spans="1:12">
      <c r="A84" t="s">
        <v>208</v>
      </c>
      <c r="B84">
        <v>7.61</v>
      </c>
      <c r="C84">
        <v>8.41</v>
      </c>
      <c r="D84">
        <v>8.3000000000000007</v>
      </c>
      <c r="E84">
        <v>7.2</v>
      </c>
      <c r="F84">
        <v>6.34</v>
      </c>
      <c r="G84">
        <v>5.82</v>
      </c>
      <c r="H84">
        <v>6.14</v>
      </c>
      <c r="I84">
        <v>7.72</v>
      </c>
      <c r="J84">
        <v>9.15</v>
      </c>
      <c r="K84">
        <v>7</v>
      </c>
      <c r="L84">
        <v>5.95</v>
      </c>
    </row>
    <row r="85" spans="1:12">
      <c r="A85" t="s">
        <v>207</v>
      </c>
      <c r="B85">
        <v>2.27</v>
      </c>
      <c r="C85">
        <v>2.38</v>
      </c>
      <c r="D85">
        <v>7.0000000000000007E-2</v>
      </c>
      <c r="G85">
        <v>1.42</v>
      </c>
      <c r="H85">
        <v>1.57</v>
      </c>
      <c r="I85">
        <v>2.74</v>
      </c>
      <c r="J85">
        <v>0.01</v>
      </c>
      <c r="K85">
        <v>2.14</v>
      </c>
      <c r="L85">
        <v>10.32</v>
      </c>
    </row>
    <row r="86" spans="1:12">
      <c r="A86" t="s">
        <v>206</v>
      </c>
    </row>
    <row r="87" spans="1:12">
      <c r="A87" t="s">
        <v>205</v>
      </c>
      <c r="E87">
        <v>2.4300000000000002</v>
      </c>
      <c r="F87">
        <v>2.2799999999999998</v>
      </c>
      <c r="G87">
        <v>2.0299999999999998</v>
      </c>
      <c r="H87">
        <v>2.0299999999999998</v>
      </c>
      <c r="I87">
        <v>2.11</v>
      </c>
      <c r="J87">
        <v>2.2400000000000002</v>
      </c>
      <c r="K87">
        <v>2.1</v>
      </c>
      <c r="L87">
        <v>1.87</v>
      </c>
    </row>
    <row r="88" spans="1:12">
      <c r="A88" t="s">
        <v>204</v>
      </c>
      <c r="B88">
        <v>23.49</v>
      </c>
      <c r="C88">
        <v>23.56</v>
      </c>
      <c r="D88">
        <v>23.58</v>
      </c>
      <c r="E88">
        <v>24.24</v>
      </c>
      <c r="F88">
        <v>25.78</v>
      </c>
      <c r="G88">
        <v>29.63</v>
      </c>
      <c r="H88">
        <v>29.17</v>
      </c>
      <c r="I88">
        <v>26.51</v>
      </c>
      <c r="J88">
        <v>25.98</v>
      </c>
      <c r="K88">
        <v>21.22</v>
      </c>
      <c r="L88">
        <v>19.34</v>
      </c>
    </row>
    <row r="89" spans="1:12">
      <c r="A89" t="s">
        <v>203</v>
      </c>
      <c r="B89">
        <v>33.369999999999997</v>
      </c>
      <c r="C89">
        <v>34.340000000000003</v>
      </c>
      <c r="D89">
        <v>31.95</v>
      </c>
      <c r="E89">
        <v>33.869999999999997</v>
      </c>
      <c r="F89">
        <v>34.4</v>
      </c>
      <c r="G89">
        <v>38.89</v>
      </c>
      <c r="H89">
        <v>38.89</v>
      </c>
      <c r="I89">
        <v>39.08</v>
      </c>
      <c r="J89">
        <v>37.380000000000003</v>
      </c>
      <c r="K89">
        <v>32.46</v>
      </c>
      <c r="L89">
        <v>37.47</v>
      </c>
    </row>
    <row r="90" spans="1:12">
      <c r="A90" t="s">
        <v>202</v>
      </c>
      <c r="B90">
        <v>10.17</v>
      </c>
      <c r="C90">
        <v>7.47</v>
      </c>
      <c r="D90">
        <v>11.2</v>
      </c>
      <c r="E90">
        <v>11.39</v>
      </c>
      <c r="F90">
        <v>11.02</v>
      </c>
      <c r="G90">
        <v>9.65</v>
      </c>
      <c r="H90">
        <v>9.06</v>
      </c>
      <c r="I90">
        <v>9.09</v>
      </c>
      <c r="J90">
        <v>11.36</v>
      </c>
      <c r="K90">
        <v>25.2</v>
      </c>
      <c r="L90">
        <v>18.670000000000002</v>
      </c>
    </row>
    <row r="91" spans="1:12">
      <c r="A91" t="s">
        <v>201</v>
      </c>
      <c r="B91">
        <v>16.489999999999998</v>
      </c>
      <c r="C91">
        <v>17.27</v>
      </c>
      <c r="D91">
        <v>18.920000000000002</v>
      </c>
      <c r="E91">
        <v>21.54</v>
      </c>
      <c r="F91">
        <v>13.67</v>
      </c>
      <c r="G91">
        <v>18</v>
      </c>
      <c r="H91">
        <v>18.489999999999998</v>
      </c>
      <c r="I91">
        <v>18.440000000000001</v>
      </c>
      <c r="J91">
        <v>18.64</v>
      </c>
      <c r="K91">
        <v>16.5</v>
      </c>
      <c r="L91">
        <v>17.07</v>
      </c>
    </row>
    <row r="92" spans="1:12">
      <c r="A92" t="s">
        <v>200</v>
      </c>
      <c r="B92">
        <v>60.03</v>
      </c>
      <c r="C92">
        <v>59.08</v>
      </c>
      <c r="D92">
        <v>62.07</v>
      </c>
      <c r="E92">
        <v>66.8</v>
      </c>
      <c r="F92">
        <v>59.09</v>
      </c>
      <c r="G92">
        <v>66.540000000000006</v>
      </c>
      <c r="H92">
        <v>66.44</v>
      </c>
      <c r="I92">
        <v>66.61</v>
      </c>
      <c r="J92">
        <v>67.37</v>
      </c>
      <c r="K92">
        <v>74.16</v>
      </c>
      <c r="L92">
        <v>73.209999999999994</v>
      </c>
    </row>
    <row r="93" spans="1:12">
      <c r="A93" t="s">
        <v>199</v>
      </c>
      <c r="B93">
        <v>39.97</v>
      </c>
      <c r="C93">
        <v>40.92</v>
      </c>
      <c r="D93">
        <v>37.93</v>
      </c>
      <c r="E93">
        <v>33.200000000000003</v>
      </c>
      <c r="F93">
        <v>40.909999999999997</v>
      </c>
      <c r="G93">
        <v>33.46</v>
      </c>
      <c r="H93">
        <v>33.56</v>
      </c>
      <c r="I93">
        <v>33.39</v>
      </c>
      <c r="J93">
        <v>32.630000000000003</v>
      </c>
      <c r="K93">
        <v>25.84</v>
      </c>
      <c r="L93">
        <v>26.79</v>
      </c>
    </row>
    <row r="94" spans="1:12">
      <c r="A94" t="s">
        <v>198</v>
      </c>
      <c r="B94">
        <v>100</v>
      </c>
      <c r="C94">
        <v>100</v>
      </c>
      <c r="D94">
        <v>100</v>
      </c>
      <c r="E94">
        <v>100</v>
      </c>
      <c r="F94">
        <v>100</v>
      </c>
      <c r="G94">
        <v>100</v>
      </c>
      <c r="H94">
        <v>100</v>
      </c>
      <c r="I94">
        <v>100</v>
      </c>
      <c r="J94">
        <v>100</v>
      </c>
      <c r="K94">
        <v>100</v>
      </c>
      <c r="L94">
        <v>100</v>
      </c>
    </row>
    <row r="96" spans="1:12">
      <c r="A96" t="s">
        <v>197</v>
      </c>
      <c r="B96" t="s">
        <v>190</v>
      </c>
      <c r="C96" t="s">
        <v>189</v>
      </c>
      <c r="D96" t="s">
        <v>188</v>
      </c>
      <c r="E96" t="s">
        <v>187</v>
      </c>
      <c r="F96" t="s">
        <v>186</v>
      </c>
      <c r="G96" t="s">
        <v>185</v>
      </c>
      <c r="H96" t="s">
        <v>184</v>
      </c>
      <c r="I96" t="s">
        <v>183</v>
      </c>
      <c r="J96" t="s">
        <v>182</v>
      </c>
      <c r="K96" t="s">
        <v>181</v>
      </c>
      <c r="L96" t="s">
        <v>196</v>
      </c>
    </row>
    <row r="97" spans="1:12">
      <c r="A97" t="s">
        <v>168</v>
      </c>
      <c r="B97">
        <v>1.28</v>
      </c>
      <c r="C97">
        <v>1.27</v>
      </c>
      <c r="D97">
        <v>1.38</v>
      </c>
      <c r="E97">
        <v>1.35</v>
      </c>
      <c r="F97">
        <v>1.47</v>
      </c>
      <c r="G97">
        <v>1.27</v>
      </c>
      <c r="H97">
        <v>1.17</v>
      </c>
      <c r="I97">
        <v>1.2</v>
      </c>
      <c r="J97">
        <v>1.4</v>
      </c>
      <c r="K97">
        <v>1.23</v>
      </c>
      <c r="L97">
        <v>1.0900000000000001</v>
      </c>
    </row>
    <row r="98" spans="1:12">
      <c r="A98" t="s">
        <v>195</v>
      </c>
      <c r="B98">
        <v>0.56999999999999995</v>
      </c>
      <c r="C98">
        <v>0.57999999999999996</v>
      </c>
      <c r="D98">
        <v>0.64</v>
      </c>
      <c r="E98">
        <v>0.65</v>
      </c>
      <c r="F98">
        <v>0.8</v>
      </c>
      <c r="G98">
        <v>0.61</v>
      </c>
      <c r="H98">
        <v>0.5</v>
      </c>
      <c r="I98">
        <v>0.46</v>
      </c>
      <c r="J98">
        <v>0.9</v>
      </c>
      <c r="K98">
        <v>0.77</v>
      </c>
      <c r="L98">
        <v>0.66</v>
      </c>
    </row>
    <row r="99" spans="1:12">
      <c r="A99" t="s">
        <v>194</v>
      </c>
      <c r="B99">
        <v>2.5</v>
      </c>
      <c r="C99">
        <v>2.44</v>
      </c>
      <c r="D99">
        <v>2.64</v>
      </c>
      <c r="E99">
        <v>3.01</v>
      </c>
      <c r="F99">
        <v>2.44</v>
      </c>
      <c r="G99">
        <v>2.99</v>
      </c>
      <c r="H99">
        <v>2.98</v>
      </c>
      <c r="I99">
        <v>2.99</v>
      </c>
      <c r="J99">
        <v>3.06</v>
      </c>
      <c r="K99">
        <v>3.87</v>
      </c>
      <c r="L99">
        <v>3.73</v>
      </c>
    </row>
    <row r="100" spans="1:12">
      <c r="A100" t="s">
        <v>193</v>
      </c>
      <c r="B100">
        <v>0.25</v>
      </c>
      <c r="C100">
        <v>0.18</v>
      </c>
      <c r="D100">
        <v>0.3</v>
      </c>
      <c r="E100">
        <v>0.34</v>
      </c>
      <c r="F100">
        <v>0.27</v>
      </c>
      <c r="G100">
        <v>0.28999999999999998</v>
      </c>
      <c r="H100">
        <v>0.27</v>
      </c>
      <c r="I100">
        <v>0.27</v>
      </c>
      <c r="J100">
        <v>0.35</v>
      </c>
      <c r="K100">
        <v>0.98</v>
      </c>
      <c r="L100">
        <v>0.78</v>
      </c>
    </row>
    <row r="102" spans="1:12">
      <c r="A102" t="s">
        <v>192</v>
      </c>
    </row>
    <row r="103" spans="1:12">
      <c r="A103" t="s">
        <v>191</v>
      </c>
      <c r="B103" t="s">
        <v>190</v>
      </c>
      <c r="C103" t="s">
        <v>189</v>
      </c>
      <c r="D103" t="s">
        <v>188</v>
      </c>
      <c r="E103" t="s">
        <v>187</v>
      </c>
      <c r="F103" t="s">
        <v>186</v>
      </c>
      <c r="G103" t="s">
        <v>185</v>
      </c>
      <c r="H103" t="s">
        <v>184</v>
      </c>
      <c r="I103" t="s">
        <v>183</v>
      </c>
      <c r="J103" t="s">
        <v>182</v>
      </c>
      <c r="K103" t="s">
        <v>181</v>
      </c>
      <c r="L103" t="s">
        <v>180</v>
      </c>
    </row>
    <row r="104" spans="1:12">
      <c r="A104" t="s">
        <v>179</v>
      </c>
      <c r="B104">
        <v>40.78</v>
      </c>
      <c r="C104">
        <v>42.31</v>
      </c>
      <c r="D104">
        <v>46.36</v>
      </c>
      <c r="E104">
        <v>50.13</v>
      </c>
      <c r="F104">
        <v>50.31</v>
      </c>
      <c r="G104">
        <v>50</v>
      </c>
      <c r="H104">
        <v>43.47</v>
      </c>
      <c r="I104">
        <v>41.08</v>
      </c>
      <c r="J104">
        <v>42.58</v>
      </c>
      <c r="K104">
        <v>37.19</v>
      </c>
      <c r="L104">
        <v>35.97</v>
      </c>
    </row>
    <row r="105" spans="1:12">
      <c r="A105" t="s">
        <v>178</v>
      </c>
      <c r="B105">
        <v>89.29</v>
      </c>
      <c r="C105">
        <v>60.01</v>
      </c>
      <c r="D105">
        <v>30.4</v>
      </c>
      <c r="E105">
        <v>69.45</v>
      </c>
      <c r="F105">
        <v>111.05</v>
      </c>
      <c r="G105">
        <v>113.68</v>
      </c>
      <c r="H105">
        <v>111.89</v>
      </c>
      <c r="I105">
        <v>120.15</v>
      </c>
      <c r="J105">
        <v>103.88</v>
      </c>
      <c r="K105">
        <v>69.84</v>
      </c>
      <c r="L105">
        <v>71.66</v>
      </c>
    </row>
    <row r="106" spans="1:12">
      <c r="A106" t="s">
        <v>177</v>
      </c>
      <c r="B106">
        <v>33.299999999999997</v>
      </c>
      <c r="C106">
        <v>35.049999999999997</v>
      </c>
      <c r="D106">
        <v>38.32</v>
      </c>
      <c r="E106">
        <v>37.07</v>
      </c>
      <c r="F106">
        <v>33.82</v>
      </c>
      <c r="G106">
        <v>31.45</v>
      </c>
      <c r="H106">
        <v>28.96</v>
      </c>
      <c r="I106">
        <v>32.729999999999997</v>
      </c>
      <c r="J106">
        <v>42.3</v>
      </c>
      <c r="K106">
        <v>39.54</v>
      </c>
      <c r="L106">
        <v>34.130000000000003</v>
      </c>
    </row>
    <row r="107" spans="1:12">
      <c r="A107" t="s">
        <v>176</v>
      </c>
      <c r="B107">
        <v>96.78</v>
      </c>
      <c r="C107">
        <v>67.260000000000005</v>
      </c>
      <c r="D107">
        <v>38.44</v>
      </c>
      <c r="E107">
        <v>82.51</v>
      </c>
      <c r="F107">
        <v>127.54</v>
      </c>
      <c r="G107">
        <v>132.22999999999999</v>
      </c>
      <c r="H107">
        <v>126.4</v>
      </c>
      <c r="I107">
        <v>128.5</v>
      </c>
      <c r="J107">
        <v>104.16</v>
      </c>
      <c r="K107">
        <v>67.489999999999995</v>
      </c>
      <c r="L107">
        <v>73.5</v>
      </c>
    </row>
    <row r="108" spans="1:12">
      <c r="A108" t="s">
        <v>175</v>
      </c>
      <c r="B108">
        <v>8.9499999999999993</v>
      </c>
      <c r="C108">
        <v>8.6300000000000008</v>
      </c>
      <c r="D108">
        <v>7.87</v>
      </c>
      <c r="E108">
        <v>7.28</v>
      </c>
      <c r="F108">
        <v>7.25</v>
      </c>
      <c r="G108">
        <v>7.3</v>
      </c>
      <c r="H108">
        <v>8.4</v>
      </c>
      <c r="I108">
        <v>8.89</v>
      </c>
      <c r="J108">
        <v>8.57</v>
      </c>
      <c r="K108">
        <v>9.81</v>
      </c>
      <c r="L108">
        <v>10.15</v>
      </c>
    </row>
    <row r="109" spans="1:12">
      <c r="A109" t="s">
        <v>174</v>
      </c>
      <c r="B109">
        <v>4.09</v>
      </c>
      <c r="C109">
        <v>6.08</v>
      </c>
      <c r="D109">
        <v>12.01</v>
      </c>
      <c r="E109">
        <v>5.26</v>
      </c>
      <c r="F109">
        <v>3.29</v>
      </c>
      <c r="G109">
        <v>3.21</v>
      </c>
      <c r="H109">
        <v>3.26</v>
      </c>
      <c r="I109">
        <v>3.04</v>
      </c>
      <c r="J109">
        <v>3.51</v>
      </c>
      <c r="K109">
        <v>5.23</v>
      </c>
      <c r="L109">
        <v>5.09</v>
      </c>
    </row>
    <row r="110" spans="1:12">
      <c r="A110" t="s">
        <v>173</v>
      </c>
      <c r="B110">
        <v>11.06</v>
      </c>
      <c r="C110">
        <v>11.04</v>
      </c>
      <c r="D110">
        <v>10.45</v>
      </c>
      <c r="E110">
        <v>9.43</v>
      </c>
      <c r="F110">
        <v>9.16</v>
      </c>
      <c r="G110">
        <v>9.15</v>
      </c>
      <c r="H110">
        <v>9.26</v>
      </c>
      <c r="I110">
        <v>9.0399999999999991</v>
      </c>
      <c r="J110">
        <v>8.8699999999999992</v>
      </c>
      <c r="K110">
        <v>9.1999999999999993</v>
      </c>
      <c r="L110">
        <v>9.26</v>
      </c>
    </row>
    <row r="111" spans="1:12">
      <c r="A111" t="s">
        <v>172</v>
      </c>
      <c r="B111">
        <v>1.08</v>
      </c>
      <c r="C111">
        <v>1.02</v>
      </c>
      <c r="D111">
        <v>0.97</v>
      </c>
      <c r="E111">
        <v>0.91</v>
      </c>
      <c r="F111">
        <v>0.9</v>
      </c>
      <c r="G111">
        <v>0.87</v>
      </c>
      <c r="H111">
        <v>0.93</v>
      </c>
      <c r="I111">
        <v>0.97</v>
      </c>
      <c r="J111">
        <v>0.91</v>
      </c>
      <c r="K111">
        <v>0.9</v>
      </c>
      <c r="L111">
        <v>0.8</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1"/>
  <sheetViews>
    <sheetView workbookViewId="0"/>
  </sheetViews>
  <sheetFormatPr defaultRowHeight="14.5"/>
  <sheetData>
    <row r="1" spans="1:12">
      <c r="A1" t="s">
        <v>372</v>
      </c>
    </row>
    <row r="2" spans="1:12">
      <c r="A2" t="s">
        <v>271</v>
      </c>
    </row>
    <row r="3" spans="1:12">
      <c r="B3" t="s">
        <v>190</v>
      </c>
      <c r="C3" t="s">
        <v>189</v>
      </c>
      <c r="D3" t="s">
        <v>188</v>
      </c>
      <c r="E3" t="s">
        <v>187</v>
      </c>
      <c r="F3" t="s">
        <v>186</v>
      </c>
      <c r="G3" t="s">
        <v>185</v>
      </c>
      <c r="H3" t="s">
        <v>184</v>
      </c>
      <c r="I3" t="s">
        <v>183</v>
      </c>
      <c r="J3" t="s">
        <v>182</v>
      </c>
      <c r="K3" t="s">
        <v>181</v>
      </c>
      <c r="L3" t="s">
        <v>180</v>
      </c>
    </row>
    <row r="4" spans="1:12">
      <c r="A4" t="s">
        <v>270</v>
      </c>
      <c r="B4" s="67">
        <v>30908</v>
      </c>
      <c r="C4" s="67">
        <v>33370</v>
      </c>
      <c r="D4" s="67">
        <v>36529</v>
      </c>
      <c r="E4" s="67">
        <v>37665</v>
      </c>
      <c r="F4" s="67">
        <v>39055</v>
      </c>
      <c r="G4" s="67">
        <v>40306</v>
      </c>
      <c r="H4" s="67">
        <v>38581</v>
      </c>
      <c r="I4" s="67">
        <v>39302</v>
      </c>
      <c r="J4" s="67">
        <v>40534</v>
      </c>
      <c r="K4" s="67">
        <v>41802</v>
      </c>
      <c r="L4" s="67">
        <v>38618</v>
      </c>
    </row>
    <row r="5" spans="1:12">
      <c r="A5" t="s">
        <v>269</v>
      </c>
      <c r="B5">
        <v>25</v>
      </c>
      <c r="C5">
        <v>23.5</v>
      </c>
      <c r="D5">
        <v>21.8</v>
      </c>
      <c r="E5">
        <v>24.9</v>
      </c>
      <c r="F5">
        <v>27.4</v>
      </c>
      <c r="G5">
        <v>28.2</v>
      </c>
      <c r="H5">
        <v>30.7</v>
      </c>
      <c r="I5">
        <v>30.9</v>
      </c>
      <c r="J5">
        <v>32</v>
      </c>
      <c r="K5">
        <v>30.5</v>
      </c>
      <c r="L5">
        <v>32.1</v>
      </c>
    </row>
    <row r="6" spans="1:12">
      <c r="A6" t="s">
        <v>268</v>
      </c>
      <c r="B6" s="67">
        <v>3382</v>
      </c>
      <c r="C6" s="67">
        <v>3134</v>
      </c>
      <c r="D6" s="67">
        <v>2574</v>
      </c>
      <c r="E6" s="67">
        <v>4156</v>
      </c>
      <c r="F6" s="67">
        <v>5501</v>
      </c>
      <c r="G6" s="67">
        <v>5831</v>
      </c>
      <c r="H6" s="67">
        <v>6828</v>
      </c>
      <c r="I6" s="67">
        <v>6683</v>
      </c>
      <c r="J6" s="67">
        <v>7151</v>
      </c>
      <c r="K6" s="67">
        <v>6705</v>
      </c>
      <c r="L6" s="67">
        <v>6606</v>
      </c>
    </row>
    <row r="7" spans="1:12">
      <c r="A7" t="s">
        <v>267</v>
      </c>
      <c r="B7">
        <v>10.9</v>
      </c>
      <c r="C7">
        <v>9.4</v>
      </c>
      <c r="D7">
        <v>7</v>
      </c>
      <c r="E7">
        <v>11</v>
      </c>
      <c r="F7">
        <v>14.1</v>
      </c>
      <c r="G7">
        <v>14.5</v>
      </c>
      <c r="H7">
        <v>17.7</v>
      </c>
      <c r="I7">
        <v>17</v>
      </c>
      <c r="J7">
        <v>17.600000000000001</v>
      </c>
      <c r="K7">
        <v>16</v>
      </c>
      <c r="L7">
        <v>17.100000000000001</v>
      </c>
    </row>
    <row r="8" spans="1:12">
      <c r="A8" t="s">
        <v>266</v>
      </c>
      <c r="B8" s="67">
        <v>2153</v>
      </c>
      <c r="C8" s="67">
        <v>2022</v>
      </c>
      <c r="D8" s="67">
        <v>2067</v>
      </c>
      <c r="E8" s="67">
        <v>2926</v>
      </c>
      <c r="F8" s="67">
        <v>3924</v>
      </c>
      <c r="G8" s="67">
        <v>4239</v>
      </c>
      <c r="H8" s="67">
        <v>4768</v>
      </c>
      <c r="I8" s="67">
        <v>4809</v>
      </c>
      <c r="J8" s="67">
        <v>1655</v>
      </c>
      <c r="K8" s="67">
        <v>6765</v>
      </c>
      <c r="L8" s="67">
        <v>7016</v>
      </c>
    </row>
    <row r="9" spans="1:12">
      <c r="A9" t="s">
        <v>265</v>
      </c>
      <c r="B9">
        <v>2.0499999999999998</v>
      </c>
      <c r="C9">
        <v>2.59</v>
      </c>
      <c r="D9">
        <v>2.61</v>
      </c>
      <c r="E9">
        <v>3.69</v>
      </c>
      <c r="F9">
        <v>4.92</v>
      </c>
      <c r="G9">
        <v>5.33</v>
      </c>
      <c r="H9">
        <v>6.04</v>
      </c>
      <c r="I9">
        <v>6.21</v>
      </c>
      <c r="J9">
        <v>2</v>
      </c>
      <c r="K9">
        <v>8.98</v>
      </c>
      <c r="L9">
        <v>9.43</v>
      </c>
    </row>
    <row r="10" spans="1:12">
      <c r="A10" t="s">
        <v>264</v>
      </c>
      <c r="B10">
        <v>1.21</v>
      </c>
      <c r="C10">
        <v>1.21</v>
      </c>
      <c r="D10">
        <v>1.37</v>
      </c>
      <c r="E10">
        <v>1.53</v>
      </c>
      <c r="F10">
        <v>1.68</v>
      </c>
      <c r="G10">
        <v>1.87</v>
      </c>
      <c r="H10">
        <v>2.15</v>
      </c>
      <c r="I10">
        <v>2.4500000000000002</v>
      </c>
      <c r="J10">
        <v>2.74</v>
      </c>
      <c r="K10">
        <v>3.06</v>
      </c>
      <c r="L10">
        <v>3.21</v>
      </c>
    </row>
    <row r="11" spans="1:12">
      <c r="A11" t="s">
        <v>263</v>
      </c>
      <c r="B11">
        <v>42.5</v>
      </c>
      <c r="C11">
        <v>46.7</v>
      </c>
      <c r="D11">
        <v>39.9</v>
      </c>
      <c r="E11">
        <v>41.4</v>
      </c>
      <c r="F11">
        <v>40.6</v>
      </c>
      <c r="G11">
        <v>33.799999999999997</v>
      </c>
      <c r="H11">
        <v>36.299999999999997</v>
      </c>
      <c r="I11">
        <v>37.299999999999997</v>
      </c>
      <c r="J11">
        <v>40.299999999999997</v>
      </c>
      <c r="K11">
        <v>83.9</v>
      </c>
      <c r="L11">
        <v>34</v>
      </c>
    </row>
    <row r="12" spans="1:12">
      <c r="A12" t="s">
        <v>262</v>
      </c>
      <c r="B12">
        <v>755</v>
      </c>
      <c r="C12">
        <v>780</v>
      </c>
      <c r="D12">
        <v>792</v>
      </c>
      <c r="E12">
        <v>791</v>
      </c>
      <c r="F12">
        <v>797</v>
      </c>
      <c r="G12">
        <v>795</v>
      </c>
      <c r="H12">
        <v>789</v>
      </c>
      <c r="I12">
        <v>775</v>
      </c>
      <c r="J12">
        <v>772</v>
      </c>
      <c r="K12">
        <v>753</v>
      </c>
      <c r="L12">
        <v>742</v>
      </c>
    </row>
    <row r="13" spans="1:12">
      <c r="A13" t="s">
        <v>261</v>
      </c>
      <c r="B13">
        <v>11.57</v>
      </c>
      <c r="C13">
        <v>13.62</v>
      </c>
      <c r="D13">
        <v>15.05</v>
      </c>
      <c r="E13">
        <v>16.579999999999998</v>
      </c>
      <c r="F13">
        <v>19.09</v>
      </c>
      <c r="G13">
        <v>24.21</v>
      </c>
      <c r="H13">
        <v>23.04</v>
      </c>
      <c r="I13">
        <v>25.22</v>
      </c>
      <c r="J13">
        <v>28.07</v>
      </c>
      <c r="K13">
        <v>25</v>
      </c>
      <c r="L13">
        <v>24.84</v>
      </c>
    </row>
    <row r="14" spans="1:12">
      <c r="A14" t="s">
        <v>260</v>
      </c>
      <c r="B14" s="67">
        <v>3946</v>
      </c>
      <c r="C14" s="67">
        <v>4203</v>
      </c>
      <c r="D14" s="67">
        <v>2833</v>
      </c>
      <c r="E14" s="67">
        <v>3517</v>
      </c>
      <c r="F14" s="67">
        <v>4335</v>
      </c>
      <c r="G14" s="67">
        <v>5024</v>
      </c>
      <c r="H14" s="67">
        <v>5454</v>
      </c>
      <c r="I14" s="67">
        <v>5498</v>
      </c>
      <c r="J14" s="67">
        <v>5966</v>
      </c>
      <c r="K14" s="67">
        <v>6434</v>
      </c>
      <c r="L14" s="67">
        <v>6249</v>
      </c>
    </row>
    <row r="15" spans="1:12">
      <c r="A15" t="s">
        <v>259</v>
      </c>
      <c r="B15">
        <v>-609</v>
      </c>
      <c r="C15">
        <v>-651</v>
      </c>
      <c r="D15">
        <v>-798</v>
      </c>
      <c r="E15">
        <v>-884</v>
      </c>
      <c r="F15">
        <v>-947</v>
      </c>
      <c r="G15" s="67">
        <v>-1094</v>
      </c>
      <c r="H15" s="67">
        <v>-1073</v>
      </c>
      <c r="I15" s="67">
        <v>-1095</v>
      </c>
      <c r="J15" s="67">
        <v>-1031</v>
      </c>
      <c r="K15">
        <v>-828</v>
      </c>
      <c r="L15">
        <v>-801</v>
      </c>
    </row>
    <row r="16" spans="1:12">
      <c r="A16" t="s">
        <v>258</v>
      </c>
      <c r="B16" s="67">
        <v>3337</v>
      </c>
      <c r="C16" s="67">
        <v>3552</v>
      </c>
      <c r="D16" s="67">
        <v>2035</v>
      </c>
      <c r="E16" s="67">
        <v>2633</v>
      </c>
      <c r="F16" s="67">
        <v>3388</v>
      </c>
      <c r="G16" s="67">
        <v>3930</v>
      </c>
      <c r="H16" s="67">
        <v>4381</v>
      </c>
      <c r="I16" s="67">
        <v>4403</v>
      </c>
      <c r="J16" s="67">
        <v>4935</v>
      </c>
      <c r="K16" s="67">
        <v>5606</v>
      </c>
      <c r="L16" s="67">
        <v>5448</v>
      </c>
    </row>
    <row r="17" spans="1:12">
      <c r="A17" t="s">
        <v>257</v>
      </c>
      <c r="B17">
        <v>4.42</v>
      </c>
      <c r="C17">
        <v>4.55</v>
      </c>
      <c r="D17">
        <v>2.06</v>
      </c>
      <c r="E17">
        <v>3.32</v>
      </c>
      <c r="F17">
        <v>3.98</v>
      </c>
      <c r="G17">
        <v>4.84</v>
      </c>
      <c r="H17">
        <v>5.25</v>
      </c>
      <c r="I17">
        <v>5.42</v>
      </c>
      <c r="J17">
        <v>6.31</v>
      </c>
      <c r="K17">
        <v>8.0399999999999991</v>
      </c>
    </row>
    <row r="18" spans="1:12">
      <c r="A18" t="s">
        <v>256</v>
      </c>
      <c r="B18" s="67">
        <v>2789</v>
      </c>
      <c r="C18" s="67">
        <v>3294</v>
      </c>
      <c r="D18" s="67">
        <v>3859</v>
      </c>
      <c r="E18" s="67">
        <v>4553</v>
      </c>
      <c r="F18" s="67">
        <v>6983</v>
      </c>
      <c r="G18" s="67">
        <v>7418</v>
      </c>
      <c r="H18" s="67">
        <v>1682</v>
      </c>
      <c r="I18" s="67">
        <v>6727</v>
      </c>
      <c r="J18" s="67">
        <v>7141</v>
      </c>
      <c r="K18" s="67">
        <v>5438</v>
      </c>
    </row>
    <row r="20" spans="1:12">
      <c r="A20" t="s">
        <v>255</v>
      </c>
    </row>
    <row r="21" spans="1:12">
      <c r="A21" t="s">
        <v>254</v>
      </c>
      <c r="B21" t="s">
        <v>190</v>
      </c>
      <c r="C21" t="s">
        <v>189</v>
      </c>
      <c r="D21" t="s">
        <v>188</v>
      </c>
      <c r="E21" t="s">
        <v>187</v>
      </c>
      <c r="F21" t="s">
        <v>186</v>
      </c>
      <c r="G21" t="s">
        <v>185</v>
      </c>
      <c r="H21" t="s">
        <v>184</v>
      </c>
      <c r="I21" t="s">
        <v>183</v>
      </c>
      <c r="J21" t="s">
        <v>182</v>
      </c>
      <c r="K21" t="s">
        <v>181</v>
      </c>
      <c r="L21" t="s">
        <v>180</v>
      </c>
    </row>
    <row r="22" spans="1:12">
      <c r="A22" t="s">
        <v>253</v>
      </c>
      <c r="B22">
        <v>100</v>
      </c>
      <c r="C22">
        <v>100</v>
      </c>
      <c r="D22">
        <v>100</v>
      </c>
      <c r="E22">
        <v>100</v>
      </c>
      <c r="F22">
        <v>100</v>
      </c>
      <c r="G22">
        <v>100</v>
      </c>
      <c r="H22">
        <v>100</v>
      </c>
      <c r="I22">
        <v>100</v>
      </c>
      <c r="J22">
        <v>100</v>
      </c>
      <c r="K22">
        <v>100</v>
      </c>
      <c r="L22">
        <v>100</v>
      </c>
    </row>
    <row r="23" spans="1:12">
      <c r="A23" t="s">
        <v>252</v>
      </c>
      <c r="B23">
        <v>75.010000000000005</v>
      </c>
      <c r="C23">
        <v>76.47</v>
      </c>
      <c r="D23">
        <v>78.17</v>
      </c>
      <c r="E23">
        <v>75.11</v>
      </c>
      <c r="F23">
        <v>72.63</v>
      </c>
      <c r="G23">
        <v>71.84</v>
      </c>
      <c r="H23">
        <v>69.33</v>
      </c>
      <c r="I23">
        <v>69.08</v>
      </c>
      <c r="J23">
        <v>68.03</v>
      </c>
      <c r="K23">
        <v>69.48</v>
      </c>
      <c r="L23">
        <v>67.88</v>
      </c>
    </row>
    <row r="24" spans="1:12">
      <c r="A24" t="s">
        <v>251</v>
      </c>
      <c r="B24">
        <v>24.99</v>
      </c>
      <c r="C24">
        <v>23.53</v>
      </c>
      <c r="D24">
        <v>21.83</v>
      </c>
      <c r="E24">
        <v>24.89</v>
      </c>
      <c r="F24">
        <v>27.37</v>
      </c>
      <c r="G24">
        <v>28.16</v>
      </c>
      <c r="H24">
        <v>30.67</v>
      </c>
      <c r="I24">
        <v>30.92</v>
      </c>
      <c r="J24">
        <v>31.97</v>
      </c>
      <c r="K24">
        <v>30.52</v>
      </c>
      <c r="L24">
        <v>32.119999999999997</v>
      </c>
    </row>
    <row r="25" spans="1:12">
      <c r="A25" t="s">
        <v>250</v>
      </c>
      <c r="B25">
        <v>14.04</v>
      </c>
      <c r="C25">
        <v>14.14</v>
      </c>
      <c r="D25">
        <v>14.78</v>
      </c>
      <c r="E25">
        <v>13.85</v>
      </c>
      <c r="F25">
        <v>13.29</v>
      </c>
      <c r="G25">
        <v>13.69</v>
      </c>
      <c r="H25">
        <v>12.98</v>
      </c>
      <c r="I25">
        <v>13.92</v>
      </c>
      <c r="J25">
        <v>14.33</v>
      </c>
      <c r="K25">
        <v>14.48</v>
      </c>
      <c r="L25">
        <v>15.01</v>
      </c>
    </row>
    <row r="26" spans="1:12">
      <c r="A26" t="s">
        <v>249</v>
      </c>
    </row>
    <row r="27" spans="1:12">
      <c r="A27" t="s">
        <v>248</v>
      </c>
    </row>
    <row r="28" spans="1:12">
      <c r="A28" t="s">
        <v>247</v>
      </c>
      <c r="B28">
        <v>10.94</v>
      </c>
      <c r="C28">
        <v>9.39</v>
      </c>
      <c r="D28">
        <v>7.05</v>
      </c>
      <c r="E28">
        <v>11.03</v>
      </c>
      <c r="F28">
        <v>14.09</v>
      </c>
      <c r="G28">
        <v>14.47</v>
      </c>
      <c r="H28">
        <v>17.7</v>
      </c>
      <c r="I28">
        <v>17</v>
      </c>
      <c r="J28">
        <v>17.64</v>
      </c>
      <c r="K28">
        <v>16.04</v>
      </c>
      <c r="L28">
        <v>17.11</v>
      </c>
    </row>
    <row r="29" spans="1:12">
      <c r="A29" t="s">
        <v>246</v>
      </c>
      <c r="B29">
        <v>-1.31</v>
      </c>
      <c r="C29">
        <v>-0.87</v>
      </c>
      <c r="D29">
        <v>-0.8</v>
      </c>
      <c r="E29">
        <v>-0.75</v>
      </c>
      <c r="F29">
        <v>-0.23</v>
      </c>
      <c r="G29">
        <v>-0.03</v>
      </c>
      <c r="H29">
        <v>-0.63</v>
      </c>
      <c r="I29">
        <v>-0.6</v>
      </c>
      <c r="J29">
        <v>-0.61</v>
      </c>
      <c r="K29">
        <v>1.87</v>
      </c>
      <c r="L29">
        <v>2.06</v>
      </c>
    </row>
    <row r="30" spans="1:12">
      <c r="A30" t="s">
        <v>245</v>
      </c>
      <c r="B30">
        <v>9.64</v>
      </c>
      <c r="C30">
        <v>8.52</v>
      </c>
      <c r="D30">
        <v>6.25</v>
      </c>
      <c r="E30">
        <v>10.29</v>
      </c>
      <c r="F30">
        <v>13.86</v>
      </c>
      <c r="G30">
        <v>14.43</v>
      </c>
      <c r="H30">
        <v>17.07</v>
      </c>
      <c r="I30">
        <v>16.399999999999999</v>
      </c>
      <c r="J30">
        <v>17.03</v>
      </c>
      <c r="K30">
        <v>17.91</v>
      </c>
      <c r="L30">
        <v>19.170000000000002</v>
      </c>
    </row>
    <row r="32" spans="1:12">
      <c r="A32" t="s">
        <v>244</v>
      </c>
      <c r="B32" t="s">
        <v>190</v>
      </c>
      <c r="C32" t="s">
        <v>189</v>
      </c>
      <c r="D32" t="s">
        <v>188</v>
      </c>
      <c r="E32" t="s">
        <v>187</v>
      </c>
      <c r="F32" t="s">
        <v>186</v>
      </c>
      <c r="G32" t="s">
        <v>185</v>
      </c>
      <c r="H32" t="s">
        <v>184</v>
      </c>
      <c r="I32" t="s">
        <v>183</v>
      </c>
      <c r="J32" t="s">
        <v>182</v>
      </c>
      <c r="K32" t="s">
        <v>181</v>
      </c>
      <c r="L32" t="s">
        <v>180</v>
      </c>
    </row>
    <row r="33" spans="1:12">
      <c r="A33" t="s">
        <v>243</v>
      </c>
      <c r="B33">
        <v>26.49</v>
      </c>
      <c r="C33">
        <v>28.42</v>
      </c>
      <c r="D33">
        <v>18.27</v>
      </c>
      <c r="E33">
        <v>24.36</v>
      </c>
      <c r="F33">
        <v>26.79</v>
      </c>
      <c r="G33">
        <v>25.59</v>
      </c>
      <c r="H33">
        <v>26.4</v>
      </c>
      <c r="I33">
        <v>24.83</v>
      </c>
      <c r="J33">
        <v>75.400000000000006</v>
      </c>
      <c r="K33">
        <v>8.8000000000000007</v>
      </c>
      <c r="L33">
        <v>4.24</v>
      </c>
    </row>
    <row r="34" spans="1:12">
      <c r="A34" t="s">
        <v>242</v>
      </c>
      <c r="B34">
        <v>6.97</v>
      </c>
      <c r="C34">
        <v>6.06</v>
      </c>
      <c r="D34">
        <v>5.66</v>
      </c>
      <c r="E34">
        <v>7.77</v>
      </c>
      <c r="F34">
        <v>10.050000000000001</v>
      </c>
      <c r="G34">
        <v>10.52</v>
      </c>
      <c r="H34">
        <v>12.36</v>
      </c>
      <c r="I34">
        <v>12.24</v>
      </c>
      <c r="J34">
        <v>4.08</v>
      </c>
      <c r="K34">
        <v>16.18</v>
      </c>
      <c r="L34">
        <v>18.170000000000002</v>
      </c>
    </row>
    <row r="35" spans="1:12">
      <c r="A35" t="s">
        <v>241</v>
      </c>
      <c r="B35">
        <v>0.86</v>
      </c>
      <c r="C35">
        <v>0.9</v>
      </c>
      <c r="D35">
        <v>0.94</v>
      </c>
      <c r="E35">
        <v>0.92</v>
      </c>
      <c r="F35">
        <v>0.89</v>
      </c>
      <c r="G35">
        <v>0.89</v>
      </c>
      <c r="H35">
        <v>0.81</v>
      </c>
      <c r="I35">
        <v>0.76</v>
      </c>
      <c r="J35">
        <v>0.71</v>
      </c>
      <c r="K35">
        <v>0.71</v>
      </c>
      <c r="L35">
        <v>0.66</v>
      </c>
    </row>
    <row r="36" spans="1:12">
      <c r="A36" t="s">
        <v>240</v>
      </c>
      <c r="B36">
        <v>6.02</v>
      </c>
      <c r="C36">
        <v>5.48</v>
      </c>
      <c r="D36">
        <v>5.32</v>
      </c>
      <c r="E36">
        <v>7.17</v>
      </c>
      <c r="F36">
        <v>8.99</v>
      </c>
      <c r="G36">
        <v>9.33</v>
      </c>
      <c r="H36">
        <v>10.06</v>
      </c>
      <c r="I36">
        <v>9.3000000000000007</v>
      </c>
      <c r="J36">
        <v>2.92</v>
      </c>
      <c r="K36">
        <v>11.55</v>
      </c>
      <c r="L36">
        <v>11.93</v>
      </c>
    </row>
    <row r="37" spans="1:12">
      <c r="A37" t="s">
        <v>239</v>
      </c>
      <c r="B37">
        <v>4.07</v>
      </c>
      <c r="C37">
        <v>3.55</v>
      </c>
      <c r="D37">
        <v>3.68</v>
      </c>
      <c r="E37">
        <v>3.23</v>
      </c>
      <c r="F37">
        <v>2.6</v>
      </c>
      <c r="G37">
        <v>2.57</v>
      </c>
      <c r="H37">
        <v>2.7</v>
      </c>
      <c r="I37">
        <v>2.8</v>
      </c>
      <c r="J37">
        <v>3.44</v>
      </c>
      <c r="K37">
        <v>3.18</v>
      </c>
      <c r="L37">
        <v>3.23</v>
      </c>
    </row>
    <row r="38" spans="1:12">
      <c r="A38" t="s">
        <v>238</v>
      </c>
      <c r="B38">
        <v>26.86</v>
      </c>
      <c r="C38">
        <v>20.73</v>
      </c>
      <c r="D38">
        <v>19.25</v>
      </c>
      <c r="E38">
        <v>24.61</v>
      </c>
      <c r="F38">
        <v>25.78</v>
      </c>
      <c r="G38">
        <v>24.14</v>
      </c>
      <c r="H38">
        <v>26.53</v>
      </c>
      <c r="I38">
        <v>25.54</v>
      </c>
      <c r="J38">
        <v>9.0299999999999994</v>
      </c>
      <c r="K38">
        <v>38.159999999999997</v>
      </c>
      <c r="L38">
        <v>39.56</v>
      </c>
    </row>
    <row r="39" spans="1:12">
      <c r="A39" t="s">
        <v>237</v>
      </c>
      <c r="B39">
        <v>15.41</v>
      </c>
      <c r="C39">
        <v>13.62</v>
      </c>
      <c r="D39">
        <v>13.05</v>
      </c>
      <c r="E39">
        <v>16.21</v>
      </c>
      <c r="F39">
        <v>17.59</v>
      </c>
      <c r="G39">
        <v>16.72</v>
      </c>
      <c r="H39">
        <v>17.36</v>
      </c>
      <c r="I39">
        <v>15.22</v>
      </c>
      <c r="J39">
        <v>4.82</v>
      </c>
      <c r="K39">
        <v>19.850000000000001</v>
      </c>
      <c r="L39">
        <v>20.72</v>
      </c>
    </row>
    <row r="40" spans="1:12">
      <c r="A40" t="s">
        <v>236</v>
      </c>
      <c r="B40">
        <v>7.49</v>
      </c>
      <c r="C40">
        <v>8.3699999999999992</v>
      </c>
      <c r="D40">
        <v>7.07</v>
      </c>
      <c r="E40">
        <v>12.04</v>
      </c>
      <c r="F40">
        <v>17.55</v>
      </c>
      <c r="G40">
        <v>19.3</v>
      </c>
      <c r="H40">
        <v>22.25</v>
      </c>
      <c r="I40">
        <v>20.07</v>
      </c>
      <c r="J40">
        <v>22.84</v>
      </c>
      <c r="K40">
        <v>21.4</v>
      </c>
      <c r="L40">
        <v>21.62</v>
      </c>
    </row>
    <row r="42" spans="1:12">
      <c r="A42" t="s">
        <v>235</v>
      </c>
    </row>
    <row r="43" spans="1:12">
      <c r="B43" t="s">
        <v>190</v>
      </c>
      <c r="C43" t="s">
        <v>189</v>
      </c>
      <c r="D43" t="s">
        <v>188</v>
      </c>
      <c r="E43" t="s">
        <v>187</v>
      </c>
      <c r="F43" t="s">
        <v>186</v>
      </c>
      <c r="G43" t="s">
        <v>185</v>
      </c>
      <c r="H43" t="s">
        <v>184</v>
      </c>
      <c r="I43" t="s">
        <v>183</v>
      </c>
      <c r="J43" t="s">
        <v>182</v>
      </c>
      <c r="K43" t="s">
        <v>181</v>
      </c>
      <c r="L43" t="s">
        <v>196</v>
      </c>
    </row>
    <row r="44" spans="1:12">
      <c r="A44" t="s">
        <v>234</v>
      </c>
    </row>
    <row r="45" spans="1:12">
      <c r="A45" t="s">
        <v>230</v>
      </c>
      <c r="B45">
        <v>-15.45</v>
      </c>
      <c r="C45">
        <v>7.97</v>
      </c>
      <c r="D45">
        <v>9.4700000000000006</v>
      </c>
      <c r="E45">
        <v>3.11</v>
      </c>
      <c r="F45">
        <v>3.69</v>
      </c>
      <c r="G45">
        <v>3.2</v>
      </c>
      <c r="H45">
        <v>-4.28</v>
      </c>
      <c r="I45">
        <v>1.87</v>
      </c>
      <c r="J45">
        <v>3.13</v>
      </c>
      <c r="K45">
        <v>3.13</v>
      </c>
      <c r="L45">
        <v>-15.35</v>
      </c>
    </row>
    <row r="46" spans="1:12">
      <c r="A46" t="s">
        <v>229</v>
      </c>
      <c r="B46">
        <v>-0.49</v>
      </c>
      <c r="C46">
        <v>-1.19</v>
      </c>
      <c r="D46">
        <v>-0.02</v>
      </c>
      <c r="E46">
        <v>6.81</v>
      </c>
      <c r="F46">
        <v>5.38</v>
      </c>
      <c r="G46">
        <v>3.33</v>
      </c>
      <c r="H46">
        <v>0.8</v>
      </c>
      <c r="I46">
        <v>0.21</v>
      </c>
      <c r="J46">
        <v>0.19</v>
      </c>
      <c r="K46">
        <v>2.71</v>
      </c>
    </row>
    <row r="47" spans="1:12">
      <c r="A47" t="s">
        <v>228</v>
      </c>
      <c r="B47">
        <v>3.84</v>
      </c>
      <c r="C47">
        <v>3.83</v>
      </c>
      <c r="D47">
        <v>3.09</v>
      </c>
      <c r="E47">
        <v>1.72</v>
      </c>
      <c r="F47">
        <v>1.33</v>
      </c>
      <c r="G47">
        <v>5.45</v>
      </c>
      <c r="H47">
        <v>2.94</v>
      </c>
      <c r="I47">
        <v>1.47</v>
      </c>
      <c r="J47">
        <v>1.48</v>
      </c>
      <c r="K47">
        <v>1.37</v>
      </c>
    </row>
    <row r="48" spans="1:12">
      <c r="A48" t="s">
        <v>227</v>
      </c>
      <c r="B48">
        <v>2.68</v>
      </c>
      <c r="C48">
        <v>2.92</v>
      </c>
      <c r="D48">
        <v>4.4400000000000004</v>
      </c>
      <c r="E48">
        <v>5.39</v>
      </c>
      <c r="F48">
        <v>5.39</v>
      </c>
      <c r="G48">
        <v>4.6399999999999997</v>
      </c>
      <c r="H48">
        <v>3.39</v>
      </c>
      <c r="I48">
        <v>2.2799999999999998</v>
      </c>
      <c r="J48">
        <v>1.6</v>
      </c>
      <c r="K48">
        <v>1.35</v>
      </c>
    </row>
    <row r="49" spans="1:12">
      <c r="A49" t="s">
        <v>233</v>
      </c>
    </row>
    <row r="50" spans="1:12">
      <c r="A50" t="s">
        <v>230</v>
      </c>
      <c r="B50">
        <v>-4.17</v>
      </c>
      <c r="C50">
        <v>-7.33</v>
      </c>
      <c r="D50">
        <v>-17.87</v>
      </c>
      <c r="E50">
        <v>61.46</v>
      </c>
      <c r="F50">
        <v>32.36</v>
      </c>
      <c r="G50">
        <v>6</v>
      </c>
      <c r="H50">
        <v>17.100000000000001</v>
      </c>
      <c r="I50">
        <v>-2.12</v>
      </c>
      <c r="J50">
        <v>7</v>
      </c>
      <c r="K50">
        <v>-6.24</v>
      </c>
      <c r="L50">
        <v>-0.9</v>
      </c>
    </row>
    <row r="51" spans="1:12">
      <c r="A51" t="s">
        <v>229</v>
      </c>
      <c r="B51">
        <v>3.38</v>
      </c>
      <c r="C51">
        <v>-5.59</v>
      </c>
      <c r="D51">
        <v>-9.98</v>
      </c>
      <c r="E51">
        <v>7.11</v>
      </c>
      <c r="F51">
        <v>20.63</v>
      </c>
      <c r="G51">
        <v>31.33</v>
      </c>
      <c r="H51">
        <v>18</v>
      </c>
      <c r="I51">
        <v>6.7</v>
      </c>
      <c r="J51">
        <v>7.04</v>
      </c>
      <c r="K51">
        <v>-0.6</v>
      </c>
    </row>
    <row r="52" spans="1:12">
      <c r="A52" t="s">
        <v>228</v>
      </c>
      <c r="B52">
        <v>14.75</v>
      </c>
      <c r="C52">
        <v>4.78</v>
      </c>
      <c r="D52">
        <v>-3.41</v>
      </c>
      <c r="E52">
        <v>2.2200000000000002</v>
      </c>
      <c r="F52">
        <v>9.2799999999999994</v>
      </c>
      <c r="G52">
        <v>11.51</v>
      </c>
      <c r="H52">
        <v>16.850000000000001</v>
      </c>
      <c r="I52">
        <v>21.02</v>
      </c>
      <c r="J52">
        <v>11.46</v>
      </c>
      <c r="K52">
        <v>4.04</v>
      </c>
    </row>
    <row r="53" spans="1:12">
      <c r="A53" t="s">
        <v>227</v>
      </c>
      <c r="B53">
        <v>5.27</v>
      </c>
      <c r="C53">
        <v>1.1399999999999999</v>
      </c>
      <c r="D53">
        <v>32.11</v>
      </c>
      <c r="E53">
        <v>8.1300000000000008</v>
      </c>
      <c r="F53">
        <v>11.11</v>
      </c>
      <c r="G53">
        <v>13.12</v>
      </c>
      <c r="H53">
        <v>10.65</v>
      </c>
      <c r="I53">
        <v>8.1199999999999992</v>
      </c>
      <c r="J53">
        <v>6.74</v>
      </c>
      <c r="K53">
        <v>6.63</v>
      </c>
    </row>
    <row r="54" spans="1:12">
      <c r="A54" t="s">
        <v>232</v>
      </c>
    </row>
    <row r="55" spans="1:12">
      <c r="A55" t="s">
        <v>230</v>
      </c>
      <c r="B55">
        <v>-22.89</v>
      </c>
      <c r="C55">
        <v>-6.08</v>
      </c>
      <c r="D55">
        <v>2.23</v>
      </c>
      <c r="E55">
        <v>41.56</v>
      </c>
      <c r="F55">
        <v>34.11</v>
      </c>
      <c r="G55">
        <v>8.0299999999999994</v>
      </c>
      <c r="H55">
        <v>12.48</v>
      </c>
      <c r="I55">
        <v>0.86</v>
      </c>
      <c r="J55">
        <v>-65.59</v>
      </c>
      <c r="K55">
        <v>308.76</v>
      </c>
    </row>
    <row r="56" spans="1:12">
      <c r="A56" t="s">
        <v>229</v>
      </c>
      <c r="B56">
        <v>1.1100000000000001</v>
      </c>
      <c r="C56">
        <v>-6.12</v>
      </c>
      <c r="D56">
        <v>-9.5399999999999991</v>
      </c>
      <c r="E56">
        <v>10.77</v>
      </c>
      <c r="F56">
        <v>24.73</v>
      </c>
      <c r="G56">
        <v>27.05</v>
      </c>
      <c r="H56">
        <v>17.68</v>
      </c>
      <c r="I56">
        <v>7.01</v>
      </c>
      <c r="J56">
        <v>-26.91</v>
      </c>
      <c r="K56">
        <v>12.37</v>
      </c>
    </row>
    <row r="57" spans="1:12">
      <c r="A57" t="s">
        <v>228</v>
      </c>
      <c r="B57">
        <v>10.94</v>
      </c>
      <c r="C57">
        <v>4.09</v>
      </c>
      <c r="D57">
        <v>-0.15</v>
      </c>
      <c r="E57">
        <v>3.67</v>
      </c>
      <c r="F57">
        <v>7.04</v>
      </c>
      <c r="G57">
        <v>14.51</v>
      </c>
      <c r="H57">
        <v>18.72</v>
      </c>
      <c r="I57">
        <v>18.399999999999999</v>
      </c>
      <c r="J57">
        <v>-10.77</v>
      </c>
      <c r="K57">
        <v>11.51</v>
      </c>
    </row>
    <row r="58" spans="1:12">
      <c r="A58" t="s">
        <v>227</v>
      </c>
      <c r="B58">
        <v>3.4</v>
      </c>
      <c r="C58">
        <v>2</v>
      </c>
      <c r="F58">
        <v>11.48</v>
      </c>
      <c r="G58">
        <v>12.71</v>
      </c>
      <c r="H58">
        <v>11.16</v>
      </c>
      <c r="I58">
        <v>8.73</v>
      </c>
      <c r="J58">
        <v>-3.82</v>
      </c>
      <c r="K58">
        <v>9.25</v>
      </c>
    </row>
    <row r="59" spans="1:12">
      <c r="A59" t="s">
        <v>231</v>
      </c>
    </row>
    <row r="60" spans="1:12">
      <c r="A60" t="s">
        <v>230</v>
      </c>
      <c r="B60">
        <v>-24.2</v>
      </c>
      <c r="C60">
        <v>-9.1199999999999992</v>
      </c>
      <c r="D60">
        <v>0.77</v>
      </c>
      <c r="E60">
        <v>41.38</v>
      </c>
      <c r="F60">
        <v>33.33</v>
      </c>
      <c r="G60">
        <v>8.33</v>
      </c>
      <c r="H60">
        <v>13.32</v>
      </c>
      <c r="I60">
        <v>2.65</v>
      </c>
      <c r="J60">
        <v>-65.48</v>
      </c>
      <c r="K60">
        <v>319.63</v>
      </c>
      <c r="L60">
        <v>25</v>
      </c>
    </row>
    <row r="61" spans="1:12">
      <c r="A61" t="s">
        <v>229</v>
      </c>
      <c r="B61">
        <v>4.1900000000000004</v>
      </c>
      <c r="C61">
        <v>-6.42</v>
      </c>
      <c r="D61">
        <v>-11.46</v>
      </c>
      <c r="E61">
        <v>8.99</v>
      </c>
      <c r="F61">
        <v>23.85</v>
      </c>
      <c r="G61">
        <v>26.87</v>
      </c>
      <c r="H61">
        <v>17.850000000000001</v>
      </c>
      <c r="I61">
        <v>8.01</v>
      </c>
      <c r="J61">
        <v>-26.23</v>
      </c>
      <c r="K61">
        <v>14.13</v>
      </c>
    </row>
    <row r="62" spans="1:12">
      <c r="A62" t="s">
        <v>228</v>
      </c>
      <c r="B62">
        <v>13.85</v>
      </c>
      <c r="C62">
        <v>5.95</v>
      </c>
      <c r="D62">
        <v>0.7</v>
      </c>
      <c r="E62">
        <v>3.15</v>
      </c>
      <c r="F62">
        <v>5.53</v>
      </c>
      <c r="G62">
        <v>13.34</v>
      </c>
      <c r="H62">
        <v>18.45</v>
      </c>
      <c r="I62">
        <v>18.89</v>
      </c>
      <c r="J62">
        <v>-10.32</v>
      </c>
      <c r="K62">
        <v>12.79</v>
      </c>
    </row>
    <row r="63" spans="1:12">
      <c r="A63" t="s">
        <v>227</v>
      </c>
      <c r="B63">
        <v>4.1399999999999997</v>
      </c>
      <c r="C63">
        <v>2.37</v>
      </c>
      <c r="F63">
        <v>12.32</v>
      </c>
      <c r="G63">
        <v>13.59</v>
      </c>
      <c r="H63">
        <v>12.03</v>
      </c>
      <c r="I63">
        <v>9.42</v>
      </c>
      <c r="J63">
        <v>-3.82</v>
      </c>
      <c r="K63">
        <v>9.1</v>
      </c>
    </row>
    <row r="65" spans="1:12">
      <c r="A65" t="s">
        <v>226</v>
      </c>
    </row>
    <row r="66" spans="1:12">
      <c r="A66" t="s">
        <v>225</v>
      </c>
      <c r="B66" t="s">
        <v>190</v>
      </c>
      <c r="C66" t="s">
        <v>189</v>
      </c>
      <c r="D66" t="s">
        <v>188</v>
      </c>
      <c r="E66" t="s">
        <v>187</v>
      </c>
      <c r="F66" t="s">
        <v>186</v>
      </c>
      <c r="G66" t="s">
        <v>185</v>
      </c>
      <c r="H66" t="s">
        <v>184</v>
      </c>
      <c r="I66" t="s">
        <v>183</v>
      </c>
      <c r="J66" t="s">
        <v>182</v>
      </c>
      <c r="K66" t="s">
        <v>181</v>
      </c>
      <c r="L66" t="s">
        <v>180</v>
      </c>
    </row>
    <row r="67" spans="1:12">
      <c r="A67" t="s">
        <v>224</v>
      </c>
      <c r="B67">
        <v>4.09</v>
      </c>
      <c r="C67">
        <v>6.51</v>
      </c>
      <c r="D67">
        <v>-32.6</v>
      </c>
      <c r="E67">
        <v>24.14</v>
      </c>
      <c r="F67">
        <v>23.26</v>
      </c>
      <c r="G67">
        <v>15.89</v>
      </c>
      <c r="H67">
        <v>8.56</v>
      </c>
      <c r="I67">
        <v>0.81</v>
      </c>
      <c r="J67">
        <v>8.51</v>
      </c>
      <c r="K67">
        <v>7.84</v>
      </c>
    </row>
    <row r="68" spans="1:12">
      <c r="A68" t="s">
        <v>223</v>
      </c>
      <c r="B68">
        <v>14.79</v>
      </c>
      <c r="C68">
        <v>6.44</v>
      </c>
      <c r="D68">
        <v>-42.71</v>
      </c>
      <c r="E68">
        <v>29.39</v>
      </c>
      <c r="F68">
        <v>28.67</v>
      </c>
      <c r="G68">
        <v>16</v>
      </c>
      <c r="H68">
        <v>11.48</v>
      </c>
      <c r="I68">
        <v>0.5</v>
      </c>
      <c r="J68">
        <v>12.08</v>
      </c>
      <c r="K68">
        <v>13.6</v>
      </c>
    </row>
    <row r="69" spans="1:12">
      <c r="A69" t="s">
        <v>222</v>
      </c>
      <c r="B69">
        <v>1.97</v>
      </c>
      <c r="C69">
        <v>1.95</v>
      </c>
      <c r="D69">
        <v>2.1800000000000002</v>
      </c>
      <c r="E69">
        <v>2.35</v>
      </c>
      <c r="F69">
        <v>2.42</v>
      </c>
      <c r="G69">
        <v>2.71</v>
      </c>
      <c r="H69">
        <v>2.78</v>
      </c>
      <c r="I69">
        <v>2.79</v>
      </c>
      <c r="J69">
        <v>2.54</v>
      </c>
      <c r="K69">
        <v>1.98</v>
      </c>
      <c r="L69">
        <v>2.0699999999999998</v>
      </c>
    </row>
    <row r="70" spans="1:12">
      <c r="A70" t="s">
        <v>221</v>
      </c>
      <c r="B70">
        <v>10.8</v>
      </c>
      <c r="C70">
        <v>10.64</v>
      </c>
      <c r="D70">
        <v>5.57</v>
      </c>
      <c r="E70">
        <v>6.99</v>
      </c>
      <c r="F70">
        <v>8.67</v>
      </c>
      <c r="G70">
        <v>9.75</v>
      </c>
      <c r="H70">
        <v>11.36</v>
      </c>
      <c r="I70">
        <v>11.2</v>
      </c>
      <c r="J70">
        <v>12.17</v>
      </c>
      <c r="K70">
        <v>13.41</v>
      </c>
      <c r="L70">
        <v>14.11</v>
      </c>
    </row>
    <row r="71" spans="1:12">
      <c r="A71" t="s">
        <v>220</v>
      </c>
      <c r="B71">
        <v>1.55</v>
      </c>
      <c r="C71">
        <v>1.76</v>
      </c>
      <c r="D71">
        <v>0.98</v>
      </c>
      <c r="E71">
        <v>0.9</v>
      </c>
      <c r="F71">
        <v>0.86</v>
      </c>
      <c r="G71">
        <v>0.93</v>
      </c>
      <c r="H71">
        <v>0.92</v>
      </c>
      <c r="I71">
        <v>0.92</v>
      </c>
      <c r="J71">
        <v>2.98</v>
      </c>
      <c r="K71">
        <v>0.83</v>
      </c>
      <c r="L71">
        <v>0.78</v>
      </c>
    </row>
    <row r="73" spans="1:12">
      <c r="A73" t="s">
        <v>219</v>
      </c>
    </row>
    <row r="74" spans="1:12">
      <c r="A74" t="s">
        <v>218</v>
      </c>
      <c r="B74" t="s">
        <v>190</v>
      </c>
      <c r="C74" t="s">
        <v>189</v>
      </c>
      <c r="D74" t="s">
        <v>188</v>
      </c>
      <c r="E74" t="s">
        <v>187</v>
      </c>
      <c r="F74" t="s">
        <v>186</v>
      </c>
      <c r="G74" t="s">
        <v>185</v>
      </c>
      <c r="H74" t="s">
        <v>184</v>
      </c>
      <c r="I74" t="s">
        <v>183</v>
      </c>
      <c r="J74" t="s">
        <v>182</v>
      </c>
      <c r="K74" t="s">
        <v>181</v>
      </c>
      <c r="L74" t="s">
        <v>196</v>
      </c>
    </row>
    <row r="75" spans="1:12">
      <c r="A75" t="s">
        <v>217</v>
      </c>
      <c r="B75">
        <v>7.78</v>
      </c>
      <c r="C75">
        <v>7</v>
      </c>
      <c r="D75">
        <v>10.51</v>
      </c>
      <c r="E75">
        <v>11.07</v>
      </c>
      <c r="F75">
        <v>14.13</v>
      </c>
      <c r="G75">
        <v>15.31</v>
      </c>
      <c r="H75">
        <v>11.06</v>
      </c>
      <c r="I75">
        <v>14.48</v>
      </c>
      <c r="J75">
        <v>18.21</v>
      </c>
      <c r="K75">
        <v>18.88</v>
      </c>
      <c r="L75">
        <v>17.22</v>
      </c>
    </row>
    <row r="76" spans="1:12">
      <c r="A76" t="s">
        <v>216</v>
      </c>
      <c r="B76">
        <v>17.43</v>
      </c>
      <c r="C76">
        <v>18.68</v>
      </c>
      <c r="D76">
        <v>18.16</v>
      </c>
      <c r="E76">
        <v>17.75</v>
      </c>
      <c r="F76">
        <v>17.45</v>
      </c>
      <c r="G76">
        <v>17.510000000000002</v>
      </c>
      <c r="H76">
        <v>16.37</v>
      </c>
      <c r="I76">
        <v>16.29</v>
      </c>
      <c r="J76">
        <v>14.93</v>
      </c>
      <c r="K76">
        <v>13</v>
      </c>
      <c r="L76">
        <v>12.83</v>
      </c>
    </row>
    <row r="77" spans="1:12">
      <c r="A77" t="s">
        <v>215</v>
      </c>
      <c r="B77">
        <v>9.57</v>
      </c>
      <c r="C77">
        <v>10.46</v>
      </c>
      <c r="D77">
        <v>10.71</v>
      </c>
      <c r="E77">
        <v>10.119999999999999</v>
      </c>
      <c r="F77">
        <v>9.4499999999999993</v>
      </c>
      <c r="G77">
        <v>9.69</v>
      </c>
      <c r="H77">
        <v>8.9600000000000009</v>
      </c>
      <c r="I77">
        <v>8.06</v>
      </c>
      <c r="J77">
        <v>7.77</v>
      </c>
      <c r="K77">
        <v>7.49</v>
      </c>
      <c r="L77">
        <v>7.97</v>
      </c>
    </row>
    <row r="78" spans="1:12">
      <c r="A78" t="s">
        <v>214</v>
      </c>
      <c r="B78">
        <v>3.93</v>
      </c>
      <c r="C78">
        <v>3.53</v>
      </c>
      <c r="D78">
        <v>1.1599999999999999</v>
      </c>
      <c r="E78">
        <v>3.11</v>
      </c>
      <c r="F78">
        <v>5.55</v>
      </c>
      <c r="G78">
        <v>6.31</v>
      </c>
      <c r="H78">
        <v>4.26</v>
      </c>
      <c r="I78">
        <v>3.75</v>
      </c>
      <c r="J78">
        <v>2.87</v>
      </c>
      <c r="K78">
        <v>2.8</v>
      </c>
      <c r="L78">
        <v>3.15</v>
      </c>
    </row>
    <row r="79" spans="1:12">
      <c r="A79" t="s">
        <v>213</v>
      </c>
      <c r="B79">
        <v>38.71</v>
      </c>
      <c r="C79">
        <v>39.68</v>
      </c>
      <c r="D79">
        <v>40.53</v>
      </c>
      <c r="E79">
        <v>42.05</v>
      </c>
      <c r="F79">
        <v>46.58</v>
      </c>
      <c r="G79">
        <v>48.82</v>
      </c>
      <c r="H79">
        <v>40.659999999999997</v>
      </c>
      <c r="I79">
        <v>42.58</v>
      </c>
      <c r="J79">
        <v>43.78</v>
      </c>
      <c r="K79">
        <v>42.17</v>
      </c>
      <c r="L79">
        <v>41.16</v>
      </c>
    </row>
    <row r="80" spans="1:12">
      <c r="A80" t="s">
        <v>212</v>
      </c>
      <c r="B80">
        <v>13.46</v>
      </c>
      <c r="C80">
        <v>12.79</v>
      </c>
      <c r="D80">
        <v>12.07</v>
      </c>
      <c r="E80">
        <v>11.95</v>
      </c>
      <c r="F80">
        <v>11.62</v>
      </c>
      <c r="G80">
        <v>11.84</v>
      </c>
      <c r="H80">
        <v>11.74</v>
      </c>
      <c r="I80">
        <v>10.7</v>
      </c>
      <c r="J80">
        <v>9.98</v>
      </c>
      <c r="K80">
        <v>9.17</v>
      </c>
      <c r="L80">
        <v>9.11</v>
      </c>
    </row>
    <row r="81" spans="1:12">
      <c r="A81" t="s">
        <v>211</v>
      </c>
      <c r="B81">
        <v>35.18</v>
      </c>
      <c r="C81">
        <v>37.46</v>
      </c>
      <c r="D81">
        <v>29.79</v>
      </c>
      <c r="E81">
        <v>35.54</v>
      </c>
      <c r="F81">
        <v>34.25</v>
      </c>
      <c r="G81">
        <v>32.99</v>
      </c>
      <c r="H81">
        <v>41.51</v>
      </c>
      <c r="I81">
        <v>41.26</v>
      </c>
      <c r="J81">
        <v>38.35</v>
      </c>
      <c r="K81">
        <v>34.07</v>
      </c>
      <c r="L81">
        <v>33.78</v>
      </c>
    </row>
    <row r="82" spans="1:12">
      <c r="A82" t="s">
        <v>210</v>
      </c>
      <c r="B82">
        <v>12.65</v>
      </c>
      <c r="C82">
        <v>10.08</v>
      </c>
      <c r="D82">
        <v>17.61</v>
      </c>
      <c r="E82">
        <v>10.47</v>
      </c>
      <c r="F82">
        <v>7.56</v>
      </c>
      <c r="G82">
        <v>6.34</v>
      </c>
      <c r="H82">
        <v>6.09</v>
      </c>
      <c r="I82">
        <v>5.46</v>
      </c>
      <c r="J82">
        <v>7.89</v>
      </c>
      <c r="K82">
        <v>14.59</v>
      </c>
      <c r="L82">
        <v>15.96</v>
      </c>
    </row>
    <row r="83" spans="1:12">
      <c r="A83" t="s">
        <v>209</v>
      </c>
      <c r="B83">
        <v>100</v>
      </c>
      <c r="C83">
        <v>100</v>
      </c>
      <c r="D83">
        <v>100</v>
      </c>
      <c r="E83">
        <v>100</v>
      </c>
      <c r="F83">
        <v>100</v>
      </c>
      <c r="G83">
        <v>100</v>
      </c>
      <c r="H83">
        <v>100</v>
      </c>
      <c r="I83">
        <v>100</v>
      </c>
      <c r="J83">
        <v>100</v>
      </c>
      <c r="K83">
        <v>100</v>
      </c>
      <c r="L83">
        <v>100</v>
      </c>
    </row>
    <row r="84" spans="1:12">
      <c r="A84" t="s">
        <v>208</v>
      </c>
      <c r="B84">
        <v>10.119999999999999</v>
      </c>
      <c r="C84">
        <v>11.52</v>
      </c>
      <c r="D84">
        <v>11.93</v>
      </c>
      <c r="E84">
        <v>11.34</v>
      </c>
      <c r="F84">
        <v>11.42</v>
      </c>
      <c r="G84">
        <v>11.84</v>
      </c>
      <c r="H84">
        <v>11.35</v>
      </c>
      <c r="I84">
        <v>10.54</v>
      </c>
      <c r="J84">
        <v>11.12</v>
      </c>
      <c r="K84">
        <v>9.74</v>
      </c>
      <c r="L84">
        <v>9.73</v>
      </c>
    </row>
    <row r="85" spans="1:12">
      <c r="A85" t="s">
        <v>207</v>
      </c>
      <c r="B85">
        <v>3.79</v>
      </c>
      <c r="C85">
        <v>2.36</v>
      </c>
      <c r="D85">
        <v>1.7</v>
      </c>
      <c r="E85">
        <v>2.64</v>
      </c>
      <c r="F85">
        <v>4.47</v>
      </c>
      <c r="G85">
        <v>5.82</v>
      </c>
      <c r="H85">
        <v>13.24</v>
      </c>
      <c r="I85">
        <v>6.66</v>
      </c>
      <c r="J85">
        <v>8.9600000000000009</v>
      </c>
      <c r="K85">
        <v>11.21</v>
      </c>
      <c r="L85">
        <v>13.16</v>
      </c>
    </row>
    <row r="86" spans="1:12">
      <c r="A86" t="s">
        <v>206</v>
      </c>
      <c r="E86">
        <v>1.87</v>
      </c>
      <c r="F86">
        <v>1.08</v>
      </c>
      <c r="G86">
        <v>1.1100000000000001</v>
      </c>
      <c r="H86">
        <v>0.95</v>
      </c>
      <c r="I86">
        <v>1.33</v>
      </c>
      <c r="J86">
        <v>0.69</v>
      </c>
      <c r="K86">
        <v>0.69</v>
      </c>
    </row>
    <row r="87" spans="1:12">
      <c r="A87" t="s">
        <v>205</v>
      </c>
      <c r="B87">
        <v>17.14</v>
      </c>
      <c r="C87">
        <v>17.190000000000001</v>
      </c>
      <c r="D87">
        <v>17.28</v>
      </c>
      <c r="E87">
        <v>4.96</v>
      </c>
      <c r="F87">
        <v>4.5199999999999996</v>
      </c>
      <c r="G87">
        <v>4.5599999999999996</v>
      </c>
      <c r="H87">
        <v>3.95</v>
      </c>
      <c r="I87">
        <v>3.5</v>
      </c>
      <c r="J87">
        <v>3.99</v>
      </c>
      <c r="K87">
        <v>3.76</v>
      </c>
      <c r="L87">
        <v>11.67</v>
      </c>
    </row>
    <row r="88" spans="1:12">
      <c r="A88" t="s">
        <v>204</v>
      </c>
      <c r="E88">
        <v>10.44</v>
      </c>
      <c r="F88">
        <v>9.8000000000000007</v>
      </c>
      <c r="G88">
        <v>9.27</v>
      </c>
      <c r="H88">
        <v>7.86</v>
      </c>
      <c r="I88">
        <v>8.2200000000000006</v>
      </c>
      <c r="J88">
        <v>7.08</v>
      </c>
      <c r="K88">
        <v>7.45</v>
      </c>
    </row>
    <row r="89" spans="1:12">
      <c r="A89" t="s">
        <v>203</v>
      </c>
      <c r="B89">
        <v>31.06</v>
      </c>
      <c r="C89">
        <v>31.07</v>
      </c>
      <c r="D89">
        <v>30.91</v>
      </c>
      <c r="E89">
        <v>31.24</v>
      </c>
      <c r="F89">
        <v>31.29</v>
      </c>
      <c r="G89">
        <v>32.590000000000003</v>
      </c>
      <c r="H89">
        <v>37.35</v>
      </c>
      <c r="I89">
        <v>30.26</v>
      </c>
      <c r="J89">
        <v>31.85</v>
      </c>
      <c r="K89">
        <v>32.86</v>
      </c>
      <c r="L89">
        <v>34.56</v>
      </c>
    </row>
    <row r="90" spans="1:12">
      <c r="A90" t="s">
        <v>202</v>
      </c>
      <c r="B90">
        <v>17.399999999999999</v>
      </c>
      <c r="C90">
        <v>15.26</v>
      </c>
      <c r="D90">
        <v>17.329999999999998</v>
      </c>
      <c r="E90">
        <v>15.31</v>
      </c>
      <c r="F90">
        <v>15.01</v>
      </c>
      <c r="G90">
        <v>13.34</v>
      </c>
      <c r="H90">
        <v>11.29</v>
      </c>
      <c r="I90">
        <v>22.57</v>
      </c>
      <c r="J90">
        <v>21.23</v>
      </c>
      <c r="K90">
        <v>16.940000000000001</v>
      </c>
      <c r="L90">
        <v>14.95</v>
      </c>
    </row>
    <row r="91" spans="1:12">
      <c r="A91" t="s">
        <v>201</v>
      </c>
      <c r="B91">
        <v>26.9</v>
      </c>
      <c r="C91">
        <v>25.39</v>
      </c>
      <c r="D91">
        <v>24.55</v>
      </c>
      <c r="E91">
        <v>22.38</v>
      </c>
      <c r="F91">
        <v>15.17</v>
      </c>
      <c r="G91">
        <v>15.11</v>
      </c>
      <c r="H91">
        <v>14.18</v>
      </c>
      <c r="I91">
        <v>11.28</v>
      </c>
      <c r="J91">
        <v>17.75</v>
      </c>
      <c r="K91">
        <v>18.64</v>
      </c>
      <c r="L91">
        <v>19.440000000000001</v>
      </c>
    </row>
    <row r="92" spans="1:12">
      <c r="A92" t="s">
        <v>200</v>
      </c>
      <c r="B92">
        <v>75.36</v>
      </c>
      <c r="C92">
        <v>71.72</v>
      </c>
      <c r="D92">
        <v>72.790000000000006</v>
      </c>
      <c r="E92">
        <v>68.930000000000007</v>
      </c>
      <c r="F92">
        <v>61.46</v>
      </c>
      <c r="G92">
        <v>61.04</v>
      </c>
      <c r="H92">
        <v>62.83</v>
      </c>
      <c r="I92">
        <v>64.11</v>
      </c>
      <c r="J92">
        <v>70.83</v>
      </c>
      <c r="K92">
        <v>68.430000000000007</v>
      </c>
      <c r="L92">
        <v>68.95</v>
      </c>
    </row>
    <row r="93" spans="1:12">
      <c r="A93" t="s">
        <v>199</v>
      </c>
      <c r="B93">
        <v>24.64</v>
      </c>
      <c r="C93">
        <v>28.28</v>
      </c>
      <c r="D93">
        <v>27.21</v>
      </c>
      <c r="E93">
        <v>31.07</v>
      </c>
      <c r="F93">
        <v>38.54</v>
      </c>
      <c r="G93">
        <v>38.96</v>
      </c>
      <c r="H93">
        <v>37.17</v>
      </c>
      <c r="I93">
        <v>35.89</v>
      </c>
      <c r="J93">
        <v>29.17</v>
      </c>
      <c r="K93">
        <v>31.57</v>
      </c>
      <c r="L93">
        <v>31.05</v>
      </c>
    </row>
    <row r="94" spans="1:12">
      <c r="A94" t="s">
        <v>198</v>
      </c>
      <c r="B94">
        <v>100</v>
      </c>
      <c r="C94">
        <v>100</v>
      </c>
      <c r="D94">
        <v>100</v>
      </c>
      <c r="E94">
        <v>100</v>
      </c>
      <c r="F94">
        <v>100</v>
      </c>
      <c r="G94">
        <v>100</v>
      </c>
      <c r="H94">
        <v>100</v>
      </c>
      <c r="I94">
        <v>100</v>
      </c>
      <c r="J94">
        <v>100</v>
      </c>
      <c r="K94">
        <v>100</v>
      </c>
      <c r="L94">
        <v>100</v>
      </c>
    </row>
    <row r="96" spans="1:12">
      <c r="A96" t="s">
        <v>197</v>
      </c>
      <c r="B96" t="s">
        <v>190</v>
      </c>
      <c r="C96" t="s">
        <v>189</v>
      </c>
      <c r="D96" t="s">
        <v>188</v>
      </c>
      <c r="E96" t="s">
        <v>187</v>
      </c>
      <c r="F96" t="s">
        <v>186</v>
      </c>
      <c r="G96" t="s">
        <v>185</v>
      </c>
      <c r="H96" t="s">
        <v>184</v>
      </c>
      <c r="I96" t="s">
        <v>183</v>
      </c>
      <c r="J96" t="s">
        <v>182</v>
      </c>
      <c r="K96" t="s">
        <v>181</v>
      </c>
      <c r="L96" t="s">
        <v>196</v>
      </c>
    </row>
    <row r="97" spans="1:12">
      <c r="A97" t="s">
        <v>168</v>
      </c>
      <c r="B97">
        <v>1.25</v>
      </c>
      <c r="C97">
        <v>1.28</v>
      </c>
      <c r="D97">
        <v>1.31</v>
      </c>
      <c r="E97">
        <v>1.34</v>
      </c>
      <c r="F97">
        <v>1.49</v>
      </c>
      <c r="G97">
        <v>1.5</v>
      </c>
      <c r="H97">
        <v>1.0900000000000001</v>
      </c>
      <c r="I97">
        <v>1.41</v>
      </c>
      <c r="J97">
        <v>1.38</v>
      </c>
      <c r="K97">
        <v>1.29</v>
      </c>
      <c r="L97">
        <v>1.19</v>
      </c>
    </row>
    <row r="98" spans="1:12">
      <c r="A98" t="s">
        <v>195</v>
      </c>
      <c r="B98">
        <v>0.81</v>
      </c>
      <c r="C98">
        <v>0.83</v>
      </c>
      <c r="D98">
        <v>0.93</v>
      </c>
      <c r="E98">
        <v>0.92</v>
      </c>
      <c r="F98">
        <v>1.01</v>
      </c>
      <c r="G98">
        <v>1.01</v>
      </c>
      <c r="H98">
        <v>0.74</v>
      </c>
      <c r="I98">
        <v>1.02</v>
      </c>
      <c r="J98">
        <v>1.04</v>
      </c>
      <c r="K98">
        <v>0.97</v>
      </c>
      <c r="L98">
        <v>0.87</v>
      </c>
    </row>
    <row r="99" spans="1:12">
      <c r="A99" t="s">
        <v>194</v>
      </c>
      <c r="B99">
        <v>4.07</v>
      </c>
      <c r="C99">
        <v>3.55</v>
      </c>
      <c r="D99">
        <v>3.68</v>
      </c>
      <c r="E99">
        <v>3.23</v>
      </c>
      <c r="F99">
        <v>2.6</v>
      </c>
      <c r="G99">
        <v>2.57</v>
      </c>
      <c r="H99">
        <v>2.7</v>
      </c>
      <c r="I99">
        <v>2.8</v>
      </c>
      <c r="J99">
        <v>3.44</v>
      </c>
      <c r="K99">
        <v>3.18</v>
      </c>
      <c r="L99">
        <v>3.23</v>
      </c>
    </row>
    <row r="100" spans="1:12">
      <c r="A100" t="s">
        <v>193</v>
      </c>
      <c r="B100">
        <v>0.71</v>
      </c>
      <c r="C100">
        <v>0.54</v>
      </c>
      <c r="D100">
        <v>0.64</v>
      </c>
      <c r="E100">
        <v>0.49</v>
      </c>
      <c r="F100">
        <v>0.39</v>
      </c>
      <c r="G100">
        <v>0.34</v>
      </c>
      <c r="H100">
        <v>0.3</v>
      </c>
      <c r="I100">
        <v>0.63</v>
      </c>
      <c r="J100">
        <v>0.73</v>
      </c>
      <c r="K100">
        <v>0.54</v>
      </c>
      <c r="L100">
        <v>0.48</v>
      </c>
    </row>
    <row r="102" spans="1:12">
      <c r="A102" t="s">
        <v>192</v>
      </c>
    </row>
    <row r="103" spans="1:12">
      <c r="A103" t="s">
        <v>191</v>
      </c>
      <c r="B103" t="s">
        <v>190</v>
      </c>
      <c r="C103" t="s">
        <v>189</v>
      </c>
      <c r="D103" t="s">
        <v>188</v>
      </c>
      <c r="E103" t="s">
        <v>187</v>
      </c>
      <c r="F103" t="s">
        <v>186</v>
      </c>
      <c r="G103" t="s">
        <v>185</v>
      </c>
      <c r="H103" t="s">
        <v>184</v>
      </c>
      <c r="I103" t="s">
        <v>183</v>
      </c>
      <c r="J103" t="s">
        <v>182</v>
      </c>
      <c r="K103" t="s">
        <v>181</v>
      </c>
      <c r="L103" t="s">
        <v>180</v>
      </c>
    </row>
    <row r="104" spans="1:12">
      <c r="A104" t="s">
        <v>179</v>
      </c>
      <c r="B104">
        <v>73.23</v>
      </c>
      <c r="C104">
        <v>72.97</v>
      </c>
      <c r="D104">
        <v>68.650000000000006</v>
      </c>
      <c r="E104">
        <v>65.959999999999994</v>
      </c>
      <c r="F104">
        <v>67.62</v>
      </c>
      <c r="G104">
        <v>69.36</v>
      </c>
      <c r="H104">
        <v>74.209999999999994</v>
      </c>
      <c r="I104">
        <v>75.92</v>
      </c>
      <c r="J104">
        <v>77.959999999999994</v>
      </c>
      <c r="K104">
        <v>71.489999999999995</v>
      </c>
      <c r="L104">
        <v>75.650000000000006</v>
      </c>
    </row>
    <row r="105" spans="1:12">
      <c r="A105" t="s">
        <v>178</v>
      </c>
      <c r="B105">
        <v>57.41</v>
      </c>
      <c r="C105">
        <v>52.95</v>
      </c>
      <c r="D105">
        <v>52.55</v>
      </c>
      <c r="E105">
        <v>54.83</v>
      </c>
      <c r="F105">
        <v>54.87</v>
      </c>
      <c r="G105">
        <v>54.82</v>
      </c>
      <c r="H105">
        <v>60.21</v>
      </c>
      <c r="I105">
        <v>59.06</v>
      </c>
      <c r="J105">
        <v>59.43</v>
      </c>
      <c r="K105">
        <v>56.16</v>
      </c>
      <c r="L105">
        <v>65.39</v>
      </c>
    </row>
    <row r="106" spans="1:12">
      <c r="A106" t="s">
        <v>177</v>
      </c>
      <c r="B106">
        <v>58.3</v>
      </c>
      <c r="C106">
        <v>57.05</v>
      </c>
      <c r="D106">
        <v>58.04</v>
      </c>
      <c r="E106">
        <v>61.12</v>
      </c>
      <c r="F106">
        <v>63.76</v>
      </c>
      <c r="G106">
        <v>66.42</v>
      </c>
      <c r="H106">
        <v>74.680000000000007</v>
      </c>
      <c r="I106">
        <v>75.760000000000005</v>
      </c>
      <c r="J106">
        <v>81.23</v>
      </c>
      <c r="K106">
        <v>76.599999999999994</v>
      </c>
      <c r="L106">
        <v>86.4</v>
      </c>
    </row>
    <row r="107" spans="1:12">
      <c r="A107" t="s">
        <v>176</v>
      </c>
      <c r="B107">
        <v>72.349999999999994</v>
      </c>
      <c r="C107">
        <v>68.87</v>
      </c>
      <c r="D107">
        <v>63.15</v>
      </c>
      <c r="E107">
        <v>59.67</v>
      </c>
      <c r="F107">
        <v>58.72</v>
      </c>
      <c r="G107">
        <v>57.76</v>
      </c>
      <c r="H107">
        <v>59.75</v>
      </c>
      <c r="I107">
        <v>59.22</v>
      </c>
      <c r="J107">
        <v>56.15</v>
      </c>
      <c r="K107">
        <v>51.05</v>
      </c>
      <c r="L107">
        <v>54.63</v>
      </c>
    </row>
    <row r="108" spans="1:12">
      <c r="A108" t="s">
        <v>175</v>
      </c>
      <c r="B108">
        <v>4.9800000000000004</v>
      </c>
      <c r="C108">
        <v>5</v>
      </c>
      <c r="D108">
        <v>5.32</v>
      </c>
      <c r="E108">
        <v>5.53</v>
      </c>
      <c r="F108">
        <v>5.4</v>
      </c>
      <c r="G108">
        <v>5.26</v>
      </c>
      <c r="H108">
        <v>4.92</v>
      </c>
      <c r="I108">
        <v>4.8099999999999996</v>
      </c>
      <c r="J108">
        <v>4.68</v>
      </c>
      <c r="K108">
        <v>5.1100000000000003</v>
      </c>
      <c r="L108">
        <v>4.83</v>
      </c>
    </row>
    <row r="109" spans="1:12">
      <c r="A109" t="s">
        <v>174</v>
      </c>
      <c r="B109">
        <v>6.36</v>
      </c>
      <c r="C109">
        <v>6.89</v>
      </c>
      <c r="D109">
        <v>6.95</v>
      </c>
      <c r="E109">
        <v>6.66</v>
      </c>
      <c r="F109">
        <v>6.65</v>
      </c>
      <c r="G109">
        <v>6.66</v>
      </c>
      <c r="H109">
        <v>6.06</v>
      </c>
      <c r="I109">
        <v>6.18</v>
      </c>
      <c r="J109">
        <v>6.14</v>
      </c>
      <c r="K109">
        <v>6.5</v>
      </c>
      <c r="L109">
        <v>5.58</v>
      </c>
    </row>
    <row r="110" spans="1:12">
      <c r="A110" t="s">
        <v>173</v>
      </c>
      <c r="B110">
        <v>6.32</v>
      </c>
      <c r="C110">
        <v>6.89</v>
      </c>
      <c r="D110">
        <v>7.58</v>
      </c>
      <c r="E110">
        <v>7.68</v>
      </c>
      <c r="F110">
        <v>7.6</v>
      </c>
      <c r="G110">
        <v>7.56</v>
      </c>
      <c r="H110">
        <v>6.91</v>
      </c>
      <c r="I110">
        <v>6.79</v>
      </c>
      <c r="J110">
        <v>6.92</v>
      </c>
      <c r="K110">
        <v>7.45</v>
      </c>
      <c r="L110">
        <v>6.88</v>
      </c>
    </row>
    <row r="111" spans="1:12">
      <c r="A111" t="s">
        <v>172</v>
      </c>
      <c r="B111">
        <v>0.86</v>
      </c>
      <c r="C111">
        <v>0.9</v>
      </c>
      <c r="D111">
        <v>0.94</v>
      </c>
      <c r="E111">
        <v>0.92</v>
      </c>
      <c r="F111">
        <v>0.89</v>
      </c>
      <c r="G111">
        <v>0.89</v>
      </c>
      <c r="H111">
        <v>0.81</v>
      </c>
      <c r="I111">
        <v>0.76</v>
      </c>
      <c r="J111">
        <v>0.71</v>
      </c>
      <c r="K111">
        <v>0.71</v>
      </c>
      <c r="L111">
        <v>0.66</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1"/>
  <sheetViews>
    <sheetView workbookViewId="0"/>
  </sheetViews>
  <sheetFormatPr defaultRowHeight="14.5"/>
  <sheetData>
    <row r="1" spans="1:12">
      <c r="A1" t="s">
        <v>360</v>
      </c>
    </row>
    <row r="2" spans="1:12">
      <c r="A2" t="s">
        <v>271</v>
      </c>
    </row>
    <row r="3" spans="1:12">
      <c r="B3" t="s">
        <v>361</v>
      </c>
      <c r="C3" t="s">
        <v>362</v>
      </c>
      <c r="D3" t="s">
        <v>363</v>
      </c>
      <c r="E3" t="s">
        <v>364</v>
      </c>
      <c r="F3" t="s">
        <v>365</v>
      </c>
      <c r="G3" t="s">
        <v>366</v>
      </c>
      <c r="H3" t="s">
        <v>367</v>
      </c>
      <c r="I3" t="s">
        <v>368</v>
      </c>
      <c r="J3" t="s">
        <v>369</v>
      </c>
      <c r="K3" t="s">
        <v>370</v>
      </c>
      <c r="L3" t="s">
        <v>180</v>
      </c>
    </row>
    <row r="4" spans="1:12">
      <c r="A4" t="s">
        <v>270</v>
      </c>
      <c r="B4">
        <v>762</v>
      </c>
      <c r="C4">
        <v>828</v>
      </c>
      <c r="D4" s="67">
        <v>1206</v>
      </c>
      <c r="E4" s="67">
        <v>1700</v>
      </c>
      <c r="F4" s="67">
        <v>1924</v>
      </c>
      <c r="G4" s="67">
        <v>2373</v>
      </c>
      <c r="H4" s="67">
        <v>2707</v>
      </c>
      <c r="I4" s="67">
        <v>3171</v>
      </c>
      <c r="J4" s="67">
        <v>3504</v>
      </c>
      <c r="K4" s="67">
        <v>3811</v>
      </c>
      <c r="L4" s="67">
        <v>4897</v>
      </c>
    </row>
    <row r="5" spans="1:12">
      <c r="A5" t="s">
        <v>269</v>
      </c>
      <c r="B5">
        <v>56.4</v>
      </c>
      <c r="C5">
        <v>57.2</v>
      </c>
      <c r="D5">
        <v>54.8</v>
      </c>
      <c r="E5">
        <v>55.6</v>
      </c>
      <c r="F5">
        <v>54.5</v>
      </c>
      <c r="G5">
        <v>53.4</v>
      </c>
      <c r="H5">
        <v>53.6</v>
      </c>
      <c r="I5">
        <v>54.5</v>
      </c>
      <c r="J5">
        <v>56.6</v>
      </c>
      <c r="K5">
        <v>57.1</v>
      </c>
      <c r="L5">
        <v>52.7</v>
      </c>
    </row>
    <row r="6" spans="1:12">
      <c r="A6" t="s">
        <v>268</v>
      </c>
      <c r="B6">
        <v>335</v>
      </c>
      <c r="C6">
        <v>363</v>
      </c>
      <c r="D6">
        <v>487</v>
      </c>
      <c r="E6">
        <v>699</v>
      </c>
      <c r="F6">
        <v>758</v>
      </c>
      <c r="G6">
        <v>932</v>
      </c>
      <c r="H6" s="67">
        <v>1093</v>
      </c>
      <c r="I6" s="67">
        <v>1294</v>
      </c>
      <c r="J6" s="67">
        <v>1486</v>
      </c>
      <c r="K6" s="67">
        <v>1663</v>
      </c>
      <c r="L6" s="67">
        <v>1859</v>
      </c>
    </row>
    <row r="7" spans="1:12">
      <c r="A7" t="s">
        <v>267</v>
      </c>
      <c r="B7">
        <v>44</v>
      </c>
      <c r="C7">
        <v>43.9</v>
      </c>
      <c r="D7">
        <v>40.4</v>
      </c>
      <c r="E7">
        <v>41.1</v>
      </c>
      <c r="F7">
        <v>39.4</v>
      </c>
      <c r="G7">
        <v>39.299999999999997</v>
      </c>
      <c r="H7">
        <v>40.4</v>
      </c>
      <c r="I7">
        <v>40.799999999999997</v>
      </c>
      <c r="J7">
        <v>42.4</v>
      </c>
      <c r="K7">
        <v>43.6</v>
      </c>
      <c r="L7">
        <v>38</v>
      </c>
    </row>
    <row r="8" spans="1:12">
      <c r="A8" t="s">
        <v>266</v>
      </c>
      <c r="B8">
        <v>163</v>
      </c>
      <c r="C8">
        <v>163</v>
      </c>
      <c r="D8">
        <v>172</v>
      </c>
      <c r="E8">
        <v>325</v>
      </c>
      <c r="F8">
        <v>303</v>
      </c>
      <c r="G8">
        <v>307</v>
      </c>
      <c r="H8">
        <v>447</v>
      </c>
      <c r="I8">
        <v>586</v>
      </c>
      <c r="J8">
        <v>597</v>
      </c>
      <c r="K8">
        <v>957</v>
      </c>
      <c r="L8">
        <v>772</v>
      </c>
    </row>
    <row r="9" spans="1:12">
      <c r="A9" t="s">
        <v>265</v>
      </c>
      <c r="B9">
        <v>3.1</v>
      </c>
      <c r="C9">
        <v>2.52</v>
      </c>
      <c r="D9">
        <v>3.17</v>
      </c>
      <c r="E9">
        <v>5.97</v>
      </c>
      <c r="F9">
        <v>2.39</v>
      </c>
      <c r="G9">
        <v>3.16</v>
      </c>
      <c r="H9">
        <v>7.84</v>
      </c>
      <c r="I9">
        <v>10.39</v>
      </c>
      <c r="J9">
        <v>7.88</v>
      </c>
      <c r="K9">
        <v>16.2</v>
      </c>
      <c r="L9">
        <v>13.33</v>
      </c>
    </row>
    <row r="10" spans="1:12">
      <c r="A10" t="s">
        <v>264</v>
      </c>
    </row>
    <row r="11" spans="1:12">
      <c r="A11" t="s">
        <v>263</v>
      </c>
    </row>
    <row r="12" spans="1:12">
      <c r="A12" t="s">
        <v>262</v>
      </c>
      <c r="B12">
        <v>53</v>
      </c>
      <c r="C12">
        <v>53</v>
      </c>
      <c r="D12">
        <v>53</v>
      </c>
      <c r="E12">
        <v>54</v>
      </c>
      <c r="F12">
        <v>55</v>
      </c>
      <c r="G12">
        <v>57</v>
      </c>
      <c r="H12">
        <v>57</v>
      </c>
      <c r="I12">
        <v>56</v>
      </c>
      <c r="J12">
        <v>56</v>
      </c>
      <c r="K12">
        <v>56</v>
      </c>
      <c r="L12">
        <v>56</v>
      </c>
    </row>
    <row r="13" spans="1:12">
      <c r="A13" t="s">
        <v>261</v>
      </c>
      <c r="B13">
        <v>16.73</v>
      </c>
      <c r="C13">
        <v>12</v>
      </c>
      <c r="D13">
        <v>16.11</v>
      </c>
      <c r="E13">
        <v>21.43</v>
      </c>
      <c r="F13">
        <v>15.22</v>
      </c>
      <c r="G13">
        <v>-30.36</v>
      </c>
      <c r="H13">
        <v>-21.78</v>
      </c>
      <c r="I13">
        <v>-15.15</v>
      </c>
      <c r="J13">
        <v>-36.5</v>
      </c>
      <c r="K13">
        <v>-39.79</v>
      </c>
      <c r="L13">
        <v>-24.75</v>
      </c>
    </row>
    <row r="14" spans="1:12">
      <c r="A14" t="s">
        <v>260</v>
      </c>
      <c r="B14">
        <v>197</v>
      </c>
      <c r="C14">
        <v>197</v>
      </c>
      <c r="D14">
        <v>261</v>
      </c>
      <c r="E14">
        <v>414</v>
      </c>
      <c r="F14">
        <v>470</v>
      </c>
      <c r="G14">
        <v>541</v>
      </c>
      <c r="H14">
        <v>521</v>
      </c>
      <c r="I14">
        <v>669</v>
      </c>
      <c r="J14">
        <v>789</v>
      </c>
      <c r="K14" s="67">
        <v>1022</v>
      </c>
      <c r="L14" s="67">
        <v>1100</v>
      </c>
    </row>
    <row r="15" spans="1:12">
      <c r="A15" t="s">
        <v>259</v>
      </c>
      <c r="B15">
        <v>-13</v>
      </c>
      <c r="C15">
        <v>-13</v>
      </c>
      <c r="D15">
        <v>-18</v>
      </c>
      <c r="E15">
        <v>-25</v>
      </c>
      <c r="F15">
        <v>-36</v>
      </c>
      <c r="G15">
        <v>-34</v>
      </c>
      <c r="H15">
        <v>-55</v>
      </c>
      <c r="I15">
        <v>-44</v>
      </c>
      <c r="J15">
        <v>-71</v>
      </c>
      <c r="K15">
        <v>-73</v>
      </c>
      <c r="L15">
        <v>-104</v>
      </c>
    </row>
    <row r="16" spans="1:12">
      <c r="A16" t="s">
        <v>258</v>
      </c>
      <c r="B16">
        <v>184</v>
      </c>
      <c r="C16">
        <v>184</v>
      </c>
      <c r="D16">
        <v>243</v>
      </c>
      <c r="E16">
        <v>389</v>
      </c>
      <c r="F16">
        <v>435</v>
      </c>
      <c r="G16">
        <v>507</v>
      </c>
      <c r="H16">
        <v>466</v>
      </c>
      <c r="I16">
        <v>625</v>
      </c>
      <c r="J16">
        <v>718</v>
      </c>
      <c r="K16">
        <v>949</v>
      </c>
      <c r="L16">
        <v>996</v>
      </c>
    </row>
    <row r="17" spans="1:12">
      <c r="A17" t="s">
        <v>257</v>
      </c>
      <c r="B17">
        <v>3.65</v>
      </c>
      <c r="C17">
        <v>3.48</v>
      </c>
      <c r="D17">
        <v>4.55</v>
      </c>
      <c r="E17">
        <v>6.57</v>
      </c>
      <c r="F17">
        <v>7.19</v>
      </c>
      <c r="G17">
        <v>9.0399999999999991</v>
      </c>
      <c r="H17">
        <v>9.11</v>
      </c>
      <c r="I17">
        <v>9.7100000000000009</v>
      </c>
      <c r="J17">
        <v>12.05</v>
      </c>
      <c r="K17">
        <v>15.51</v>
      </c>
    </row>
    <row r="18" spans="1:12">
      <c r="A18" t="s">
        <v>256</v>
      </c>
      <c r="B18">
        <v>395</v>
      </c>
      <c r="C18">
        <v>470</v>
      </c>
      <c r="D18">
        <v>663</v>
      </c>
      <c r="E18">
        <v>817</v>
      </c>
      <c r="F18">
        <v>998</v>
      </c>
      <c r="G18" s="67">
        <v>1104</v>
      </c>
      <c r="H18" s="67">
        <v>1174</v>
      </c>
      <c r="I18" s="67">
        <v>2178</v>
      </c>
      <c r="J18" s="67">
        <v>1263</v>
      </c>
      <c r="K18" s="67">
        <v>2757</v>
      </c>
    </row>
    <row r="20" spans="1:12">
      <c r="A20" t="s">
        <v>255</v>
      </c>
    </row>
    <row r="21" spans="1:12">
      <c r="A21" t="s">
        <v>254</v>
      </c>
      <c r="B21" t="s">
        <v>361</v>
      </c>
      <c r="C21" t="s">
        <v>362</v>
      </c>
      <c r="D21" t="s">
        <v>363</v>
      </c>
      <c r="E21" t="s">
        <v>364</v>
      </c>
      <c r="F21" t="s">
        <v>365</v>
      </c>
      <c r="G21" t="s">
        <v>366</v>
      </c>
      <c r="H21" t="s">
        <v>367</v>
      </c>
      <c r="I21" t="s">
        <v>368</v>
      </c>
      <c r="J21" t="s">
        <v>369</v>
      </c>
      <c r="K21" t="s">
        <v>370</v>
      </c>
      <c r="L21" t="s">
        <v>180</v>
      </c>
    </row>
    <row r="22" spans="1:12">
      <c r="A22" t="s">
        <v>253</v>
      </c>
      <c r="B22">
        <v>100</v>
      </c>
      <c r="C22">
        <v>100</v>
      </c>
      <c r="D22">
        <v>100</v>
      </c>
      <c r="E22">
        <v>100</v>
      </c>
      <c r="F22">
        <v>100</v>
      </c>
      <c r="G22">
        <v>100</v>
      </c>
      <c r="H22">
        <v>100</v>
      </c>
      <c r="I22">
        <v>100</v>
      </c>
      <c r="J22">
        <v>100</v>
      </c>
      <c r="K22">
        <v>100</v>
      </c>
      <c r="L22">
        <v>100</v>
      </c>
    </row>
    <row r="23" spans="1:12">
      <c r="A23" t="s">
        <v>252</v>
      </c>
      <c r="B23">
        <v>43.62</v>
      </c>
      <c r="C23">
        <v>42.84</v>
      </c>
      <c r="D23">
        <v>45.18</v>
      </c>
      <c r="E23">
        <v>44.38</v>
      </c>
      <c r="F23">
        <v>45.46</v>
      </c>
      <c r="G23">
        <v>46.57</v>
      </c>
      <c r="H23">
        <v>46.44</v>
      </c>
      <c r="I23">
        <v>45.51</v>
      </c>
      <c r="J23">
        <v>43.37</v>
      </c>
      <c r="K23">
        <v>42.86</v>
      </c>
      <c r="L23">
        <v>47.27</v>
      </c>
    </row>
    <row r="24" spans="1:12">
      <c r="A24" t="s">
        <v>251</v>
      </c>
      <c r="B24">
        <v>56.38</v>
      </c>
      <c r="C24">
        <v>57.16</v>
      </c>
      <c r="D24">
        <v>54.82</v>
      </c>
      <c r="E24">
        <v>55.62</v>
      </c>
      <c r="F24">
        <v>54.54</v>
      </c>
      <c r="G24">
        <v>53.43</v>
      </c>
      <c r="H24">
        <v>53.56</v>
      </c>
      <c r="I24">
        <v>54.49</v>
      </c>
      <c r="J24">
        <v>56.63</v>
      </c>
      <c r="K24">
        <v>57.14</v>
      </c>
      <c r="L24">
        <v>52.73</v>
      </c>
    </row>
    <row r="25" spans="1:12">
      <c r="A25" t="s">
        <v>250</v>
      </c>
      <c r="B25">
        <v>10.51</v>
      </c>
      <c r="C25">
        <v>11.47</v>
      </c>
      <c r="D25">
        <v>11.09</v>
      </c>
      <c r="E25">
        <v>11.9</v>
      </c>
      <c r="F25">
        <v>12.8</v>
      </c>
      <c r="G25">
        <v>11.45</v>
      </c>
      <c r="H25">
        <v>11.19</v>
      </c>
      <c r="I25">
        <v>11.25</v>
      </c>
      <c r="J25">
        <v>11.67</v>
      </c>
      <c r="K25">
        <v>11.61</v>
      </c>
      <c r="L25">
        <v>12.65</v>
      </c>
    </row>
    <row r="26" spans="1:12">
      <c r="A26" t="s">
        <v>249</v>
      </c>
    </row>
    <row r="27" spans="1:12">
      <c r="A27" t="s">
        <v>248</v>
      </c>
      <c r="B27">
        <v>1.83</v>
      </c>
      <c r="C27">
        <v>1.82</v>
      </c>
      <c r="D27">
        <v>3.34</v>
      </c>
      <c r="E27">
        <v>2.6</v>
      </c>
      <c r="F27">
        <v>2.37</v>
      </c>
      <c r="G27">
        <v>2.68</v>
      </c>
      <c r="H27">
        <v>2</v>
      </c>
      <c r="I27">
        <v>2.44</v>
      </c>
      <c r="J27">
        <v>2.5499999999999998</v>
      </c>
      <c r="K27">
        <v>1.9</v>
      </c>
      <c r="L27">
        <v>2.12</v>
      </c>
    </row>
    <row r="28" spans="1:12">
      <c r="A28" t="s">
        <v>247</v>
      </c>
      <c r="B28">
        <v>44.04</v>
      </c>
      <c r="C28">
        <v>43.87</v>
      </c>
      <c r="D28">
        <v>40.39</v>
      </c>
      <c r="E28">
        <v>41.12</v>
      </c>
      <c r="F28">
        <v>39.36</v>
      </c>
      <c r="G28">
        <v>39.299999999999997</v>
      </c>
      <c r="H28">
        <v>40.36</v>
      </c>
      <c r="I28">
        <v>40.79</v>
      </c>
      <c r="J28">
        <v>42.41</v>
      </c>
      <c r="K28">
        <v>43.62</v>
      </c>
      <c r="L28">
        <v>37.96</v>
      </c>
    </row>
    <row r="29" spans="1:12">
      <c r="A29" t="s">
        <v>246</v>
      </c>
      <c r="B29">
        <v>-11.08</v>
      </c>
      <c r="C29">
        <v>-13.56</v>
      </c>
      <c r="D29">
        <v>-21.37</v>
      </c>
      <c r="E29">
        <v>-12.42</v>
      </c>
      <c r="F29">
        <v>-16.059999999999999</v>
      </c>
      <c r="G29">
        <v>-20.399999999999999</v>
      </c>
      <c r="H29">
        <v>-16.84</v>
      </c>
      <c r="I29">
        <v>-16.57</v>
      </c>
      <c r="J29">
        <v>-18.52</v>
      </c>
      <c r="K29">
        <v>-17.760000000000002</v>
      </c>
      <c r="L29">
        <v>-17.46</v>
      </c>
    </row>
    <row r="30" spans="1:12">
      <c r="A30" t="s">
        <v>245</v>
      </c>
      <c r="B30">
        <v>32.96</v>
      </c>
      <c r="C30">
        <v>30.31</v>
      </c>
      <c r="D30">
        <v>19.02</v>
      </c>
      <c r="E30">
        <v>28.69</v>
      </c>
      <c r="F30">
        <v>23.31</v>
      </c>
      <c r="G30">
        <v>18.899999999999999</v>
      </c>
      <c r="H30">
        <v>23.52</v>
      </c>
      <c r="I30">
        <v>24.22</v>
      </c>
      <c r="J30">
        <v>23.9</v>
      </c>
      <c r="K30">
        <v>25.86</v>
      </c>
      <c r="L30">
        <v>20.51</v>
      </c>
    </row>
    <row r="32" spans="1:12">
      <c r="A32" t="s">
        <v>244</v>
      </c>
      <c r="B32" t="s">
        <v>361</v>
      </c>
      <c r="C32" t="s">
        <v>362</v>
      </c>
      <c r="D32" t="s">
        <v>363</v>
      </c>
      <c r="E32" t="s">
        <v>364</v>
      </c>
      <c r="F32" t="s">
        <v>365</v>
      </c>
      <c r="G32" t="s">
        <v>366</v>
      </c>
      <c r="H32" t="s">
        <v>367</v>
      </c>
      <c r="I32" t="s">
        <v>368</v>
      </c>
      <c r="J32" t="s">
        <v>369</v>
      </c>
      <c r="K32" t="s">
        <v>370</v>
      </c>
      <c r="L32" t="s">
        <v>180</v>
      </c>
    </row>
    <row r="33" spans="1:12">
      <c r="A33" t="s">
        <v>243</v>
      </c>
      <c r="B33">
        <v>35.1</v>
      </c>
      <c r="C33">
        <v>34.840000000000003</v>
      </c>
      <c r="D33">
        <v>33.65</v>
      </c>
      <c r="E33">
        <v>33.39</v>
      </c>
      <c r="F33">
        <v>32.49</v>
      </c>
      <c r="G33">
        <v>31.57</v>
      </c>
      <c r="H33">
        <v>29.77</v>
      </c>
      <c r="I33">
        <v>23.66</v>
      </c>
      <c r="J33">
        <v>24.94</v>
      </c>
      <c r="K33">
        <v>2.44</v>
      </c>
      <c r="L33">
        <v>22.98</v>
      </c>
    </row>
    <row r="34" spans="1:12">
      <c r="A34" t="s">
        <v>242</v>
      </c>
      <c r="B34">
        <v>21.39</v>
      </c>
      <c r="C34">
        <v>16.09</v>
      </c>
      <c r="D34">
        <v>14.27</v>
      </c>
      <c r="E34">
        <v>18.920000000000002</v>
      </c>
      <c r="F34">
        <v>6.84</v>
      </c>
      <c r="G34">
        <v>7.6</v>
      </c>
      <c r="H34">
        <v>16.399999999999999</v>
      </c>
      <c r="I34">
        <v>18.399999999999999</v>
      </c>
      <c r="J34">
        <v>12.49</v>
      </c>
      <c r="K34">
        <v>23.64</v>
      </c>
      <c r="L34">
        <v>15.26</v>
      </c>
    </row>
    <row r="35" spans="1:12">
      <c r="A35" t="s">
        <v>241</v>
      </c>
      <c r="B35">
        <v>0.32</v>
      </c>
      <c r="C35">
        <v>0.32</v>
      </c>
      <c r="D35">
        <v>0.34</v>
      </c>
      <c r="E35">
        <v>0.34</v>
      </c>
      <c r="F35">
        <v>0.33</v>
      </c>
      <c r="G35">
        <v>0.37</v>
      </c>
      <c r="H35">
        <v>0.36</v>
      </c>
      <c r="I35">
        <v>0.33</v>
      </c>
      <c r="J35">
        <v>0.34</v>
      </c>
      <c r="K35">
        <v>0.34</v>
      </c>
      <c r="L35">
        <v>0.33</v>
      </c>
    </row>
    <row r="36" spans="1:12">
      <c r="A36" t="s">
        <v>240</v>
      </c>
      <c r="B36">
        <v>6.92</v>
      </c>
      <c r="C36">
        <v>5.19</v>
      </c>
      <c r="D36">
        <v>4.79</v>
      </c>
      <c r="E36">
        <v>6.45</v>
      </c>
      <c r="F36">
        <v>2.27</v>
      </c>
      <c r="G36">
        <v>2.79</v>
      </c>
      <c r="H36">
        <v>5.85</v>
      </c>
      <c r="I36">
        <v>6.09</v>
      </c>
      <c r="J36">
        <v>4.2300000000000004</v>
      </c>
      <c r="K36">
        <v>8.1300000000000008</v>
      </c>
      <c r="L36">
        <v>5.07</v>
      </c>
    </row>
    <row r="37" spans="1:12">
      <c r="A37" t="s">
        <v>239</v>
      </c>
      <c r="B37">
        <v>3</v>
      </c>
      <c r="C37">
        <v>4.5199999999999996</v>
      </c>
      <c r="D37">
        <v>5.57</v>
      </c>
      <c r="E37">
        <v>4.4800000000000004</v>
      </c>
    </row>
    <row r="38" spans="1:12">
      <c r="A38" t="s">
        <v>238</v>
      </c>
      <c r="B38">
        <v>22.12</v>
      </c>
      <c r="C38">
        <v>18.86</v>
      </c>
      <c r="D38">
        <v>24.52</v>
      </c>
      <c r="E38">
        <v>31.7</v>
      </c>
      <c r="F38">
        <v>29.81</v>
      </c>
    </row>
    <row r="39" spans="1:12">
      <c r="A39" t="s">
        <v>237</v>
      </c>
      <c r="B39">
        <v>7.78</v>
      </c>
      <c r="C39">
        <v>5.86</v>
      </c>
      <c r="D39">
        <v>9.32</v>
      </c>
      <c r="E39">
        <v>7.32</v>
      </c>
      <c r="F39">
        <v>2.57</v>
      </c>
    </row>
    <row r="40" spans="1:12">
      <c r="A40" t="s">
        <v>236</v>
      </c>
      <c r="D40">
        <v>2.2400000000000002</v>
      </c>
    </row>
    <row r="42" spans="1:12">
      <c r="A42" t="s">
        <v>235</v>
      </c>
    </row>
    <row r="43" spans="1:12">
      <c r="B43" t="s">
        <v>361</v>
      </c>
      <c r="C43" t="s">
        <v>362</v>
      </c>
      <c r="D43" t="s">
        <v>363</v>
      </c>
      <c r="E43" t="s">
        <v>364</v>
      </c>
      <c r="F43" t="s">
        <v>365</v>
      </c>
      <c r="G43" t="s">
        <v>366</v>
      </c>
      <c r="H43" t="s">
        <v>367</v>
      </c>
      <c r="I43" t="s">
        <v>368</v>
      </c>
      <c r="J43" t="s">
        <v>369</v>
      </c>
      <c r="K43" t="s">
        <v>370</v>
      </c>
      <c r="L43" t="s">
        <v>196</v>
      </c>
    </row>
    <row r="44" spans="1:12">
      <c r="A44" t="s">
        <v>234</v>
      </c>
    </row>
    <row r="45" spans="1:12">
      <c r="A45" t="s">
        <v>230</v>
      </c>
      <c r="B45">
        <v>6.7</v>
      </c>
      <c r="C45">
        <v>8.68</v>
      </c>
      <c r="D45">
        <v>45.72</v>
      </c>
      <c r="E45">
        <v>40.98</v>
      </c>
      <c r="F45">
        <v>13.19</v>
      </c>
      <c r="G45">
        <v>23.31</v>
      </c>
      <c r="H45">
        <v>14.08</v>
      </c>
      <c r="I45">
        <v>17.149999999999999</v>
      </c>
      <c r="J45">
        <v>10.5</v>
      </c>
      <c r="K45">
        <v>8.76</v>
      </c>
      <c r="L45">
        <v>69.099999999999994</v>
      </c>
    </row>
    <row r="46" spans="1:12">
      <c r="A46" t="s">
        <v>229</v>
      </c>
      <c r="B46">
        <v>20.51</v>
      </c>
      <c r="C46">
        <v>11.77</v>
      </c>
      <c r="D46">
        <v>19.11</v>
      </c>
      <c r="E46">
        <v>30.7</v>
      </c>
      <c r="F46">
        <v>32.479999999999997</v>
      </c>
      <c r="G46">
        <v>25.31</v>
      </c>
      <c r="H46">
        <v>16.77</v>
      </c>
      <c r="I46">
        <v>18.12</v>
      </c>
      <c r="J46">
        <v>13.88</v>
      </c>
      <c r="K46">
        <v>12.08</v>
      </c>
    </row>
    <row r="47" spans="1:12">
      <c r="A47" t="s">
        <v>228</v>
      </c>
      <c r="B47">
        <v>20.420000000000002</v>
      </c>
      <c r="C47">
        <v>17.2</v>
      </c>
      <c r="D47">
        <v>22.61</v>
      </c>
      <c r="E47">
        <v>23.46</v>
      </c>
      <c r="F47">
        <v>21.94</v>
      </c>
      <c r="G47">
        <v>25.52</v>
      </c>
      <c r="H47">
        <v>26.75</v>
      </c>
      <c r="I47">
        <v>21.33</v>
      </c>
      <c r="J47">
        <v>15.56</v>
      </c>
      <c r="K47">
        <v>14.64</v>
      </c>
    </row>
    <row r="48" spans="1:12">
      <c r="A48" t="s">
        <v>227</v>
      </c>
      <c r="E48">
        <v>21.19</v>
      </c>
      <c r="F48">
        <v>20.7</v>
      </c>
      <c r="G48">
        <v>22.95</v>
      </c>
      <c r="H48">
        <v>21.88</v>
      </c>
      <c r="I48">
        <v>21.97</v>
      </c>
      <c r="J48">
        <v>19.45</v>
      </c>
      <c r="K48">
        <v>18.239999999999998</v>
      </c>
    </row>
    <row r="49" spans="1:12">
      <c r="A49" t="s">
        <v>233</v>
      </c>
    </row>
    <row r="50" spans="1:12">
      <c r="A50" t="s">
        <v>230</v>
      </c>
      <c r="B50">
        <v>12.07</v>
      </c>
      <c r="C50">
        <v>8.25</v>
      </c>
      <c r="D50">
        <v>34.17</v>
      </c>
      <c r="E50">
        <v>43.51</v>
      </c>
      <c r="F50">
        <v>8.36</v>
      </c>
      <c r="G50">
        <v>23.09</v>
      </c>
      <c r="H50">
        <v>17.190000000000001</v>
      </c>
      <c r="I50">
        <v>18.39</v>
      </c>
      <c r="J50">
        <v>14.89</v>
      </c>
      <c r="K50">
        <v>11.86</v>
      </c>
      <c r="L50">
        <v>9.5399999999999991</v>
      </c>
    </row>
    <row r="51" spans="1:12">
      <c r="A51" t="s">
        <v>229</v>
      </c>
      <c r="B51">
        <v>41.59</v>
      </c>
      <c r="C51">
        <v>15.8</v>
      </c>
      <c r="D51">
        <v>17.63</v>
      </c>
      <c r="E51">
        <v>27.74</v>
      </c>
      <c r="F51">
        <v>27.78</v>
      </c>
      <c r="G51">
        <v>24.16</v>
      </c>
      <c r="H51">
        <v>16.05</v>
      </c>
      <c r="I51">
        <v>19.53</v>
      </c>
      <c r="J51">
        <v>16.809999999999999</v>
      </c>
      <c r="K51">
        <v>15.02</v>
      </c>
    </row>
    <row r="52" spans="1:12">
      <c r="A52" t="s">
        <v>228</v>
      </c>
      <c r="B52">
        <v>28.7</v>
      </c>
      <c r="C52">
        <v>21.42</v>
      </c>
      <c r="D52">
        <v>32.75</v>
      </c>
      <c r="E52">
        <v>24.49</v>
      </c>
      <c r="F52">
        <v>20.41</v>
      </c>
      <c r="G52">
        <v>22.69</v>
      </c>
      <c r="H52">
        <v>24.65</v>
      </c>
      <c r="I52">
        <v>21.57</v>
      </c>
      <c r="J52">
        <v>16.28</v>
      </c>
      <c r="K52">
        <v>17.02</v>
      </c>
    </row>
    <row r="53" spans="1:12">
      <c r="A53" t="s">
        <v>227</v>
      </c>
      <c r="E53">
        <v>12.01</v>
      </c>
      <c r="F53">
        <v>10.95</v>
      </c>
      <c r="G53">
        <v>25.66</v>
      </c>
      <c r="H53">
        <v>23.03</v>
      </c>
      <c r="I53">
        <v>27.04</v>
      </c>
      <c r="J53">
        <v>20.309999999999999</v>
      </c>
      <c r="K53">
        <v>18.71</v>
      </c>
    </row>
    <row r="54" spans="1:12">
      <c r="A54" t="s">
        <v>232</v>
      </c>
    </row>
    <row r="55" spans="1:12">
      <c r="A55" t="s">
        <v>230</v>
      </c>
      <c r="B55">
        <v>22.37</v>
      </c>
      <c r="C55">
        <v>0.33</v>
      </c>
      <c r="D55">
        <v>5.32</v>
      </c>
      <c r="E55">
        <v>88.79</v>
      </c>
      <c r="F55">
        <v>-6.83</v>
      </c>
      <c r="G55">
        <v>1.36</v>
      </c>
      <c r="H55">
        <v>45.71</v>
      </c>
      <c r="I55">
        <v>31.13</v>
      </c>
      <c r="J55">
        <v>1.79</v>
      </c>
      <c r="K55">
        <v>60.34</v>
      </c>
    </row>
    <row r="56" spans="1:12">
      <c r="A56" t="s">
        <v>229</v>
      </c>
      <c r="B56">
        <v>86.49</v>
      </c>
      <c r="C56">
        <v>22.62</v>
      </c>
      <c r="D56">
        <v>8.94</v>
      </c>
      <c r="E56">
        <v>25.88</v>
      </c>
      <c r="F56">
        <v>22.82</v>
      </c>
      <c r="G56">
        <v>21.26</v>
      </c>
      <c r="H56">
        <v>11.23</v>
      </c>
      <c r="I56">
        <v>24.65</v>
      </c>
      <c r="J56">
        <v>24.82</v>
      </c>
      <c r="K56">
        <v>28.87</v>
      </c>
    </row>
    <row r="57" spans="1:12">
      <c r="A57" t="s">
        <v>228</v>
      </c>
      <c r="B57">
        <v>64.260000000000005</v>
      </c>
      <c r="C57">
        <v>36.35</v>
      </c>
      <c r="D57">
        <v>46.95</v>
      </c>
      <c r="E57">
        <v>29.67</v>
      </c>
      <c r="F57">
        <v>17.86</v>
      </c>
      <c r="G57">
        <v>13.51</v>
      </c>
      <c r="H57">
        <v>22.3</v>
      </c>
      <c r="I57">
        <v>27.78</v>
      </c>
      <c r="J57">
        <v>12.93</v>
      </c>
      <c r="K57">
        <v>25.88</v>
      </c>
    </row>
    <row r="58" spans="1:12">
      <c r="A58" t="s">
        <v>227</v>
      </c>
      <c r="E58">
        <v>26.64</v>
      </c>
      <c r="G58">
        <v>36.549999999999997</v>
      </c>
      <c r="H58">
        <v>29.13</v>
      </c>
      <c r="I58">
        <v>37.03</v>
      </c>
      <c r="J58">
        <v>21.01</v>
      </c>
      <c r="K58">
        <v>21.81</v>
      </c>
    </row>
    <row r="59" spans="1:12">
      <c r="A59" t="s">
        <v>231</v>
      </c>
    </row>
    <row r="60" spans="1:12">
      <c r="A60" t="s">
        <v>230</v>
      </c>
      <c r="B60">
        <v>21.89</v>
      </c>
      <c r="C60">
        <v>-21.98</v>
      </c>
      <c r="D60">
        <v>25.79</v>
      </c>
      <c r="E60">
        <v>88.33</v>
      </c>
      <c r="F60">
        <v>-59.97</v>
      </c>
      <c r="G60">
        <v>32.22</v>
      </c>
      <c r="H60">
        <v>148.1</v>
      </c>
      <c r="I60">
        <v>32.53</v>
      </c>
      <c r="J60">
        <v>-24.16</v>
      </c>
      <c r="K60">
        <v>105.58</v>
      </c>
      <c r="L60">
        <v>-34.270000000000003</v>
      </c>
    </row>
    <row r="61" spans="1:12">
      <c r="A61" t="s">
        <v>229</v>
      </c>
      <c r="B61">
        <v>82.66</v>
      </c>
      <c r="C61">
        <v>11.25</v>
      </c>
      <c r="D61">
        <v>6.15</v>
      </c>
      <c r="E61">
        <v>22.72</v>
      </c>
      <c r="F61">
        <v>-1.75</v>
      </c>
      <c r="G61">
        <v>-0.11</v>
      </c>
      <c r="H61">
        <v>9.51</v>
      </c>
      <c r="I61">
        <v>63.21</v>
      </c>
      <c r="J61">
        <v>35.61</v>
      </c>
      <c r="K61">
        <v>27.37</v>
      </c>
    </row>
    <row r="62" spans="1:12">
      <c r="A62" t="s">
        <v>228</v>
      </c>
      <c r="B62">
        <v>-40.69</v>
      </c>
      <c r="C62">
        <v>17.72</v>
      </c>
      <c r="D62">
        <v>43.01</v>
      </c>
      <c r="E62">
        <v>26.68</v>
      </c>
      <c r="F62">
        <v>-2.04</v>
      </c>
      <c r="G62">
        <v>-0.44</v>
      </c>
      <c r="H62">
        <v>25.48</v>
      </c>
      <c r="I62">
        <v>26.8</v>
      </c>
      <c r="J62">
        <v>5.71</v>
      </c>
      <c r="K62">
        <v>46.63</v>
      </c>
    </row>
    <row r="63" spans="1:12">
      <c r="A63" t="s">
        <v>227</v>
      </c>
      <c r="E63">
        <v>-30.34</v>
      </c>
      <c r="G63">
        <v>-23.16</v>
      </c>
      <c r="H63">
        <v>21.54</v>
      </c>
      <c r="I63">
        <v>34.659999999999997</v>
      </c>
      <c r="J63">
        <v>15.72</v>
      </c>
      <c r="K63">
        <v>19.850000000000001</v>
      </c>
    </row>
    <row r="65" spans="1:12">
      <c r="A65" t="s">
        <v>226</v>
      </c>
    </row>
    <row r="66" spans="1:12">
      <c r="A66" t="s">
        <v>225</v>
      </c>
      <c r="B66" t="s">
        <v>361</v>
      </c>
      <c r="C66" t="s">
        <v>362</v>
      </c>
      <c r="D66" t="s">
        <v>363</v>
      </c>
      <c r="E66" t="s">
        <v>364</v>
      </c>
      <c r="F66" t="s">
        <v>365</v>
      </c>
      <c r="G66" t="s">
        <v>366</v>
      </c>
      <c r="H66" t="s">
        <v>367</v>
      </c>
      <c r="I66" t="s">
        <v>368</v>
      </c>
      <c r="J66" t="s">
        <v>369</v>
      </c>
      <c r="K66" t="s">
        <v>370</v>
      </c>
      <c r="L66" t="s">
        <v>180</v>
      </c>
    </row>
    <row r="67" spans="1:12">
      <c r="A67" t="s">
        <v>224</v>
      </c>
      <c r="B67">
        <v>3.94</v>
      </c>
      <c r="C67">
        <v>0.1</v>
      </c>
      <c r="D67">
        <v>32.07</v>
      </c>
      <c r="E67">
        <v>58.83</v>
      </c>
      <c r="F67">
        <v>13.61</v>
      </c>
      <c r="G67">
        <v>15.1</v>
      </c>
      <c r="H67">
        <v>-3.75</v>
      </c>
      <c r="I67">
        <v>28.41</v>
      </c>
      <c r="J67">
        <v>17.91</v>
      </c>
      <c r="K67">
        <v>29.6</v>
      </c>
    </row>
    <row r="68" spans="1:12">
      <c r="A68" t="s">
        <v>223</v>
      </c>
      <c r="B68">
        <v>2.91</v>
      </c>
      <c r="C68">
        <v>0.25</v>
      </c>
      <c r="D68">
        <v>31.52</v>
      </c>
      <c r="E68">
        <v>60.23</v>
      </c>
      <c r="F68">
        <v>11.84</v>
      </c>
      <c r="G68">
        <v>16.66</v>
      </c>
      <c r="H68">
        <v>-8.09</v>
      </c>
      <c r="I68">
        <v>34.090000000000003</v>
      </c>
      <c r="J68">
        <v>14.84</v>
      </c>
      <c r="K68">
        <v>32.200000000000003</v>
      </c>
    </row>
    <row r="69" spans="1:12">
      <c r="A69" t="s">
        <v>222</v>
      </c>
      <c r="B69">
        <v>1.73</v>
      </c>
      <c r="C69">
        <v>1.56</v>
      </c>
      <c r="D69">
        <v>1.49</v>
      </c>
      <c r="E69">
        <v>1.48</v>
      </c>
      <c r="F69">
        <v>1.85</v>
      </c>
      <c r="G69">
        <v>1.44</v>
      </c>
      <c r="H69">
        <v>2.0299999999999998</v>
      </c>
      <c r="I69">
        <v>1.39</v>
      </c>
      <c r="J69">
        <v>2.0299999999999998</v>
      </c>
      <c r="K69">
        <v>1.92</v>
      </c>
      <c r="L69">
        <v>2.12</v>
      </c>
    </row>
    <row r="70" spans="1:12">
      <c r="A70" t="s">
        <v>221</v>
      </c>
      <c r="B70">
        <v>24.16</v>
      </c>
      <c r="C70">
        <v>22.28</v>
      </c>
      <c r="D70">
        <v>20.11</v>
      </c>
      <c r="E70">
        <v>22.86</v>
      </c>
      <c r="F70">
        <v>22.59</v>
      </c>
      <c r="G70">
        <v>21.37</v>
      </c>
      <c r="H70">
        <v>17.22</v>
      </c>
      <c r="I70">
        <v>19.71</v>
      </c>
      <c r="J70">
        <v>20.48</v>
      </c>
      <c r="K70">
        <v>24.9</v>
      </c>
      <c r="L70">
        <v>20.34</v>
      </c>
    </row>
    <row r="71" spans="1:12">
      <c r="A71" t="s">
        <v>220</v>
      </c>
      <c r="B71">
        <v>1.1299999999999999</v>
      </c>
      <c r="C71">
        <v>1.1299999999999999</v>
      </c>
      <c r="D71">
        <v>1.41</v>
      </c>
      <c r="E71">
        <v>1.2</v>
      </c>
      <c r="F71">
        <v>1.44</v>
      </c>
      <c r="G71">
        <v>1.65</v>
      </c>
      <c r="H71">
        <v>1.04</v>
      </c>
      <c r="I71">
        <v>1.07</v>
      </c>
      <c r="J71">
        <v>1.2</v>
      </c>
      <c r="K71">
        <v>0.99</v>
      </c>
      <c r="L71">
        <v>1.29</v>
      </c>
    </row>
    <row r="73" spans="1:12">
      <c r="A73" t="s">
        <v>219</v>
      </c>
    </row>
    <row r="74" spans="1:12">
      <c r="A74" t="s">
        <v>218</v>
      </c>
      <c r="B74" t="s">
        <v>361</v>
      </c>
      <c r="C74" t="s">
        <v>362</v>
      </c>
      <c r="D74" t="s">
        <v>363</v>
      </c>
      <c r="E74" t="s">
        <v>364</v>
      </c>
      <c r="F74" t="s">
        <v>365</v>
      </c>
      <c r="G74" t="s">
        <v>366</v>
      </c>
      <c r="H74" t="s">
        <v>367</v>
      </c>
      <c r="I74" t="s">
        <v>368</v>
      </c>
      <c r="J74" t="s">
        <v>369</v>
      </c>
      <c r="K74" t="s">
        <v>370</v>
      </c>
      <c r="L74" t="s">
        <v>196</v>
      </c>
    </row>
    <row r="75" spans="1:12">
      <c r="A75" t="s">
        <v>217</v>
      </c>
      <c r="B75">
        <v>7.75</v>
      </c>
      <c r="C75">
        <v>8.74</v>
      </c>
      <c r="D75">
        <v>8.33</v>
      </c>
      <c r="E75">
        <v>8.07</v>
      </c>
      <c r="F75">
        <v>9.18</v>
      </c>
      <c r="G75">
        <v>12.13</v>
      </c>
      <c r="H75">
        <v>8.4700000000000006</v>
      </c>
      <c r="I75">
        <v>14.8</v>
      </c>
      <c r="J75">
        <v>6.52</v>
      </c>
      <c r="K75">
        <v>17</v>
      </c>
      <c r="L75">
        <v>15.35</v>
      </c>
    </row>
    <row r="76" spans="1:12">
      <c r="A76" t="s">
        <v>216</v>
      </c>
      <c r="B76">
        <v>4.34</v>
      </c>
      <c r="C76">
        <v>5.0199999999999996</v>
      </c>
      <c r="D76">
        <v>4.1900000000000004</v>
      </c>
      <c r="E76">
        <v>4.32</v>
      </c>
      <c r="F76">
        <v>4.72</v>
      </c>
      <c r="G76">
        <v>5.2</v>
      </c>
      <c r="H76">
        <v>5.27</v>
      </c>
      <c r="I76">
        <v>5.37</v>
      </c>
      <c r="J76">
        <v>6.38</v>
      </c>
      <c r="K76">
        <v>5.77</v>
      </c>
      <c r="L76">
        <v>6.57</v>
      </c>
    </row>
    <row r="77" spans="1:12">
      <c r="A77" t="s">
        <v>215</v>
      </c>
      <c r="B77">
        <v>6.84</v>
      </c>
      <c r="C77">
        <v>7.05</v>
      </c>
      <c r="D77">
        <v>5.88</v>
      </c>
      <c r="E77">
        <v>5.87</v>
      </c>
      <c r="F77">
        <v>6.73</v>
      </c>
      <c r="G77">
        <v>6.79</v>
      </c>
      <c r="H77">
        <v>7.02</v>
      </c>
      <c r="I77">
        <v>6.75</v>
      </c>
      <c r="J77">
        <v>7.32</v>
      </c>
      <c r="K77">
        <v>6.6</v>
      </c>
      <c r="L77">
        <v>7.99</v>
      </c>
    </row>
    <row r="78" spans="1:12">
      <c r="A78" t="s">
        <v>214</v>
      </c>
      <c r="B78">
        <v>1.24</v>
      </c>
      <c r="C78">
        <v>0.98</v>
      </c>
      <c r="D78">
        <v>0.88</v>
      </c>
      <c r="E78">
        <v>0.98</v>
      </c>
      <c r="F78">
        <v>0.84</v>
      </c>
      <c r="G78">
        <v>0.88</v>
      </c>
      <c r="H78">
        <v>0.98</v>
      </c>
      <c r="I78">
        <v>0.4</v>
      </c>
      <c r="J78">
        <v>1.1599999999999999</v>
      </c>
      <c r="K78">
        <v>0.61</v>
      </c>
      <c r="L78">
        <v>0.67</v>
      </c>
    </row>
    <row r="79" spans="1:12">
      <c r="A79" t="s">
        <v>213</v>
      </c>
      <c r="B79">
        <v>20.16</v>
      </c>
      <c r="C79">
        <v>21.79</v>
      </c>
      <c r="D79">
        <v>19.28</v>
      </c>
      <c r="E79">
        <v>19.239999999999998</v>
      </c>
      <c r="F79">
        <v>21.48</v>
      </c>
      <c r="G79">
        <v>25.01</v>
      </c>
      <c r="H79">
        <v>21.74</v>
      </c>
      <c r="I79">
        <v>27.32</v>
      </c>
      <c r="J79">
        <v>21.39</v>
      </c>
      <c r="K79">
        <v>29.98</v>
      </c>
      <c r="L79">
        <v>30.57</v>
      </c>
    </row>
    <row r="80" spans="1:12">
      <c r="A80" t="s">
        <v>212</v>
      </c>
      <c r="B80">
        <v>3.94</v>
      </c>
      <c r="C80">
        <v>3.72</v>
      </c>
      <c r="D80">
        <v>3.34</v>
      </c>
      <c r="E80">
        <v>3.16</v>
      </c>
      <c r="F80">
        <v>3.4</v>
      </c>
      <c r="G80">
        <v>3.14</v>
      </c>
      <c r="H80">
        <v>3.09</v>
      </c>
      <c r="I80">
        <v>2.9</v>
      </c>
      <c r="J80">
        <v>3.26</v>
      </c>
      <c r="K80">
        <v>3.18</v>
      </c>
      <c r="L80">
        <v>4.21</v>
      </c>
    </row>
    <row r="81" spans="1:12">
      <c r="A81" t="s">
        <v>211</v>
      </c>
      <c r="B81">
        <v>74.77</v>
      </c>
      <c r="C81">
        <v>73.64</v>
      </c>
      <c r="D81">
        <v>75.86</v>
      </c>
      <c r="E81">
        <v>76.180000000000007</v>
      </c>
      <c r="F81">
        <v>73.73</v>
      </c>
      <c r="G81">
        <v>70.180000000000007</v>
      </c>
      <c r="H81">
        <v>73.88</v>
      </c>
      <c r="I81">
        <v>69.400000000000006</v>
      </c>
      <c r="J81">
        <v>74.81</v>
      </c>
      <c r="K81">
        <v>65.680000000000007</v>
      </c>
      <c r="L81">
        <v>64.5</v>
      </c>
    </row>
    <row r="82" spans="1:12">
      <c r="A82" t="s">
        <v>210</v>
      </c>
      <c r="B82">
        <v>1.1299999999999999</v>
      </c>
      <c r="C82">
        <v>0.85</v>
      </c>
      <c r="D82">
        <v>1.52</v>
      </c>
      <c r="E82">
        <v>1.41</v>
      </c>
      <c r="F82">
        <v>1.4</v>
      </c>
      <c r="G82">
        <v>1.67</v>
      </c>
      <c r="H82">
        <v>1.29</v>
      </c>
      <c r="I82">
        <v>0.38</v>
      </c>
      <c r="J82">
        <v>0.54</v>
      </c>
      <c r="K82">
        <v>1.1499999999999999</v>
      </c>
      <c r="L82">
        <v>0.72</v>
      </c>
    </row>
    <row r="83" spans="1:12">
      <c r="A83" t="s">
        <v>209</v>
      </c>
      <c r="B83">
        <v>100</v>
      </c>
      <c r="C83">
        <v>100</v>
      </c>
      <c r="D83">
        <v>100</v>
      </c>
      <c r="E83">
        <v>100</v>
      </c>
      <c r="F83">
        <v>100</v>
      </c>
      <c r="G83">
        <v>100</v>
      </c>
      <c r="H83">
        <v>100</v>
      </c>
      <c r="I83">
        <v>100</v>
      </c>
      <c r="J83">
        <v>100</v>
      </c>
      <c r="K83">
        <v>100</v>
      </c>
      <c r="L83">
        <v>100</v>
      </c>
    </row>
    <row r="84" spans="1:12">
      <c r="A84" t="s">
        <v>208</v>
      </c>
      <c r="B84">
        <v>1.82</v>
      </c>
      <c r="C84">
        <v>1.65</v>
      </c>
      <c r="D84">
        <v>1.38</v>
      </c>
      <c r="E84">
        <v>1.36</v>
      </c>
      <c r="F84">
        <v>1.74</v>
      </c>
      <c r="G84">
        <v>1.71</v>
      </c>
      <c r="H84">
        <v>1.69</v>
      </c>
      <c r="I84">
        <v>1.46</v>
      </c>
      <c r="J84">
        <v>1.49</v>
      </c>
      <c r="K84">
        <v>1.42</v>
      </c>
      <c r="L84">
        <v>1.75</v>
      </c>
    </row>
    <row r="85" spans="1:12">
      <c r="A85" t="s">
        <v>207</v>
      </c>
      <c r="D85">
        <v>0.34</v>
      </c>
      <c r="E85">
        <v>0.38</v>
      </c>
      <c r="F85">
        <v>0.5</v>
      </c>
      <c r="G85">
        <v>3.54</v>
      </c>
      <c r="H85">
        <v>2.89</v>
      </c>
      <c r="I85">
        <v>2.35</v>
      </c>
      <c r="J85">
        <v>3.7</v>
      </c>
      <c r="K85">
        <v>3.08</v>
      </c>
      <c r="L85">
        <v>2.15</v>
      </c>
    </row>
    <row r="86" spans="1:12">
      <c r="A86" t="s">
        <v>206</v>
      </c>
      <c r="D86">
        <v>0.2</v>
      </c>
    </row>
    <row r="87" spans="1:12">
      <c r="A87" t="s">
        <v>205</v>
      </c>
      <c r="B87">
        <v>2.2400000000000002</v>
      </c>
      <c r="C87">
        <v>2.57</v>
      </c>
      <c r="D87">
        <v>0.82</v>
      </c>
      <c r="E87">
        <v>1.65</v>
      </c>
      <c r="F87">
        <v>2.06</v>
      </c>
      <c r="G87">
        <v>2.19</v>
      </c>
      <c r="H87">
        <v>2.12</v>
      </c>
      <c r="I87">
        <v>2.11</v>
      </c>
      <c r="J87">
        <v>1.9</v>
      </c>
      <c r="K87">
        <v>1.76</v>
      </c>
      <c r="L87">
        <v>3.9</v>
      </c>
    </row>
    <row r="88" spans="1:12">
      <c r="A88" t="s">
        <v>204</v>
      </c>
      <c r="D88">
        <v>1.84</v>
      </c>
      <c r="E88">
        <v>0.9</v>
      </c>
      <c r="F88">
        <v>0.94</v>
      </c>
      <c r="G88">
        <v>1.23</v>
      </c>
      <c r="H88">
        <v>1.1000000000000001</v>
      </c>
      <c r="I88">
        <v>1.1000000000000001</v>
      </c>
      <c r="J88">
        <v>1.64</v>
      </c>
      <c r="K88">
        <v>1.1200000000000001</v>
      </c>
    </row>
    <row r="89" spans="1:12">
      <c r="A89" t="s">
        <v>203</v>
      </c>
      <c r="B89">
        <v>4.0599999999999996</v>
      </c>
      <c r="C89">
        <v>4.22</v>
      </c>
      <c r="D89">
        <v>4.58</v>
      </c>
      <c r="E89">
        <v>4.28</v>
      </c>
      <c r="F89">
        <v>5.24</v>
      </c>
      <c r="G89">
        <v>8.67</v>
      </c>
      <c r="H89">
        <v>7.81</v>
      </c>
      <c r="I89">
        <v>7.02</v>
      </c>
      <c r="J89">
        <v>8.73</v>
      </c>
      <c r="K89">
        <v>7.38</v>
      </c>
      <c r="L89">
        <v>7.8</v>
      </c>
    </row>
    <row r="90" spans="1:12">
      <c r="A90" t="s">
        <v>202</v>
      </c>
      <c r="B90">
        <v>55.28</v>
      </c>
      <c r="C90">
        <v>66.16</v>
      </c>
      <c r="D90">
        <v>69.19</v>
      </c>
      <c r="E90">
        <v>65.91</v>
      </c>
      <c r="F90">
        <v>92.7</v>
      </c>
      <c r="G90">
        <v>107.06</v>
      </c>
      <c r="H90">
        <v>97.11</v>
      </c>
      <c r="I90">
        <v>92.7</v>
      </c>
      <c r="J90">
        <v>114.21</v>
      </c>
      <c r="K90">
        <v>102.5</v>
      </c>
      <c r="L90">
        <v>93.24</v>
      </c>
    </row>
    <row r="91" spans="1:12">
      <c r="A91" t="s">
        <v>201</v>
      </c>
      <c r="B91">
        <v>7.28</v>
      </c>
      <c r="C91">
        <v>7.48</v>
      </c>
      <c r="D91">
        <v>8.26</v>
      </c>
      <c r="E91">
        <v>7.48</v>
      </c>
      <c r="F91">
        <v>7.52</v>
      </c>
      <c r="G91">
        <v>7.3</v>
      </c>
      <c r="H91">
        <v>7.4</v>
      </c>
      <c r="I91">
        <v>6.36</v>
      </c>
      <c r="J91">
        <v>6.64</v>
      </c>
      <c r="K91">
        <v>4.95</v>
      </c>
      <c r="L91">
        <v>6.42</v>
      </c>
    </row>
    <row r="92" spans="1:12">
      <c r="A92" t="s">
        <v>200</v>
      </c>
      <c r="B92">
        <v>66.63</v>
      </c>
      <c r="C92">
        <v>77.86</v>
      </c>
      <c r="D92">
        <v>82.03</v>
      </c>
      <c r="E92">
        <v>77.680000000000007</v>
      </c>
      <c r="F92">
        <v>105.47</v>
      </c>
      <c r="G92">
        <v>123.03</v>
      </c>
      <c r="H92">
        <v>112.32</v>
      </c>
      <c r="I92">
        <v>106.07</v>
      </c>
      <c r="J92">
        <v>129.58000000000001</v>
      </c>
      <c r="K92">
        <v>114.83</v>
      </c>
      <c r="L92">
        <v>107.47</v>
      </c>
    </row>
    <row r="93" spans="1:12">
      <c r="A93" t="s">
        <v>199</v>
      </c>
      <c r="B93">
        <v>33.369999999999997</v>
      </c>
      <c r="C93">
        <v>22.14</v>
      </c>
      <c r="D93">
        <v>17.97</v>
      </c>
      <c r="E93">
        <v>22.32</v>
      </c>
      <c r="F93">
        <v>-5.47</v>
      </c>
      <c r="G93">
        <v>-23.03</v>
      </c>
      <c r="H93">
        <v>-12.32</v>
      </c>
      <c r="I93">
        <v>-6.07</v>
      </c>
      <c r="J93">
        <v>-29.58</v>
      </c>
      <c r="K93">
        <v>-14.83</v>
      </c>
      <c r="L93">
        <v>-7.47</v>
      </c>
    </row>
    <row r="94" spans="1:12">
      <c r="A94" t="s">
        <v>198</v>
      </c>
      <c r="B94">
        <v>100</v>
      </c>
      <c r="C94">
        <v>100</v>
      </c>
      <c r="D94">
        <v>100</v>
      </c>
      <c r="E94">
        <v>100</v>
      </c>
      <c r="F94">
        <v>100</v>
      </c>
      <c r="G94">
        <v>100</v>
      </c>
      <c r="H94">
        <v>100</v>
      </c>
      <c r="I94">
        <v>100</v>
      </c>
      <c r="J94">
        <v>100</v>
      </c>
      <c r="K94">
        <v>100</v>
      </c>
      <c r="L94">
        <v>100</v>
      </c>
    </row>
    <row r="96" spans="1:12">
      <c r="A96" t="s">
        <v>197</v>
      </c>
      <c r="B96" t="s">
        <v>361</v>
      </c>
      <c r="C96" t="s">
        <v>362</v>
      </c>
      <c r="D96" t="s">
        <v>363</v>
      </c>
      <c r="E96" t="s">
        <v>364</v>
      </c>
      <c r="F96" t="s">
        <v>365</v>
      </c>
      <c r="G96" t="s">
        <v>366</v>
      </c>
      <c r="H96" t="s">
        <v>367</v>
      </c>
      <c r="I96" t="s">
        <v>368</v>
      </c>
      <c r="J96" t="s">
        <v>369</v>
      </c>
      <c r="K96" t="s">
        <v>370</v>
      </c>
      <c r="L96" t="s">
        <v>196</v>
      </c>
    </row>
    <row r="97" spans="1:12">
      <c r="A97" t="s">
        <v>168</v>
      </c>
      <c r="B97">
        <v>4.96</v>
      </c>
      <c r="C97">
        <v>5.16</v>
      </c>
      <c r="D97">
        <v>4.21</v>
      </c>
      <c r="E97">
        <v>4.49</v>
      </c>
      <c r="F97">
        <v>4.09</v>
      </c>
      <c r="G97">
        <v>2.88</v>
      </c>
      <c r="H97">
        <v>2.78</v>
      </c>
      <c r="I97">
        <v>3.89</v>
      </c>
      <c r="J97">
        <v>2.4500000000000002</v>
      </c>
      <c r="K97">
        <v>4.0599999999999996</v>
      </c>
      <c r="L97">
        <v>3.92</v>
      </c>
    </row>
    <row r="98" spans="1:12">
      <c r="A98" t="s">
        <v>195</v>
      </c>
      <c r="B98">
        <v>2.97</v>
      </c>
      <c r="C98">
        <v>3.26</v>
      </c>
      <c r="D98">
        <v>2.73</v>
      </c>
      <c r="E98">
        <v>2.89</v>
      </c>
      <c r="F98">
        <v>2.65</v>
      </c>
      <c r="G98">
        <v>2</v>
      </c>
      <c r="H98">
        <v>1.76</v>
      </c>
      <c r="I98">
        <v>2.87</v>
      </c>
      <c r="J98">
        <v>1.48</v>
      </c>
      <c r="K98">
        <v>3.08</v>
      </c>
      <c r="L98">
        <v>2.81</v>
      </c>
    </row>
    <row r="99" spans="1:12">
      <c r="A99" t="s">
        <v>194</v>
      </c>
      <c r="B99">
        <v>3</v>
      </c>
      <c r="C99">
        <v>4.5199999999999996</v>
      </c>
      <c r="D99">
        <v>5.57</v>
      </c>
      <c r="E99">
        <v>4.4800000000000004</v>
      </c>
    </row>
    <row r="100" spans="1:12">
      <c r="A100" t="s">
        <v>193</v>
      </c>
      <c r="B100">
        <v>1.66</v>
      </c>
      <c r="C100">
        <v>2.99</v>
      </c>
      <c r="D100">
        <v>3.85</v>
      </c>
      <c r="E100">
        <v>2.95</v>
      </c>
    </row>
    <row r="102" spans="1:12">
      <c r="A102" t="s">
        <v>192</v>
      </c>
    </row>
    <row r="103" spans="1:12">
      <c r="A103" t="s">
        <v>191</v>
      </c>
      <c r="B103" t="s">
        <v>361</v>
      </c>
      <c r="C103" t="s">
        <v>362</v>
      </c>
      <c r="D103" t="s">
        <v>363</v>
      </c>
      <c r="E103" t="s">
        <v>364</v>
      </c>
      <c r="F103" t="s">
        <v>365</v>
      </c>
      <c r="G103" t="s">
        <v>366</v>
      </c>
      <c r="H103" t="s">
        <v>367</v>
      </c>
      <c r="I103" t="s">
        <v>368</v>
      </c>
      <c r="J103" t="s">
        <v>369</v>
      </c>
      <c r="K103" t="s">
        <v>370</v>
      </c>
      <c r="L103" t="s">
        <v>180</v>
      </c>
    </row>
    <row r="104" spans="1:12">
      <c r="A104" t="s">
        <v>179</v>
      </c>
      <c r="B104">
        <v>48.56</v>
      </c>
      <c r="C104">
        <v>53.12</v>
      </c>
      <c r="D104">
        <v>48.99</v>
      </c>
      <c r="E104">
        <v>45.63</v>
      </c>
      <c r="F104">
        <v>49.91</v>
      </c>
      <c r="G104">
        <v>49.36</v>
      </c>
      <c r="H104">
        <v>53.62</v>
      </c>
      <c r="I104">
        <v>58.72</v>
      </c>
      <c r="J104">
        <v>63.14</v>
      </c>
      <c r="K104">
        <v>64.19</v>
      </c>
      <c r="L104">
        <v>67.849999999999994</v>
      </c>
    </row>
    <row r="105" spans="1:12">
      <c r="A105" t="s">
        <v>178</v>
      </c>
      <c r="B105">
        <v>171.33</v>
      </c>
      <c r="C105">
        <v>183.5</v>
      </c>
      <c r="D105">
        <v>152.1</v>
      </c>
      <c r="E105">
        <v>141.69999999999999</v>
      </c>
      <c r="F105">
        <v>153.13999999999999</v>
      </c>
      <c r="G105">
        <v>144.13</v>
      </c>
      <c r="H105">
        <v>152.47999999999999</v>
      </c>
      <c r="I105">
        <v>166.33</v>
      </c>
      <c r="J105">
        <v>174.69</v>
      </c>
      <c r="K105">
        <v>171.59</v>
      </c>
      <c r="L105">
        <v>175.75</v>
      </c>
    </row>
    <row r="106" spans="1:12">
      <c r="A106" t="s">
        <v>177</v>
      </c>
      <c r="B106">
        <v>38.36</v>
      </c>
      <c r="C106">
        <v>45.76</v>
      </c>
      <c r="D106">
        <v>35.619999999999997</v>
      </c>
      <c r="E106">
        <v>32.97</v>
      </c>
      <c r="F106">
        <v>37.75</v>
      </c>
      <c r="G106">
        <v>36.75</v>
      </c>
      <c r="H106">
        <v>37.53</v>
      </c>
      <c r="I106">
        <v>37.79</v>
      </c>
      <c r="J106">
        <v>36.61</v>
      </c>
      <c r="K106">
        <v>36.01</v>
      </c>
      <c r="L106">
        <v>36.770000000000003</v>
      </c>
    </row>
    <row r="107" spans="1:12">
      <c r="A107" t="s">
        <v>176</v>
      </c>
      <c r="B107">
        <v>181.54</v>
      </c>
      <c r="C107">
        <v>190.86</v>
      </c>
      <c r="D107">
        <v>165.47</v>
      </c>
      <c r="E107">
        <v>154.36000000000001</v>
      </c>
      <c r="F107">
        <v>165.3</v>
      </c>
      <c r="G107">
        <v>156.72999999999999</v>
      </c>
      <c r="H107">
        <v>168.57</v>
      </c>
      <c r="I107">
        <v>187.25</v>
      </c>
      <c r="J107">
        <v>201.23</v>
      </c>
      <c r="K107">
        <v>199.77</v>
      </c>
      <c r="L107">
        <v>206.83</v>
      </c>
    </row>
    <row r="108" spans="1:12">
      <c r="A108" t="s">
        <v>175</v>
      </c>
      <c r="B108">
        <v>7.52</v>
      </c>
      <c r="C108">
        <v>6.87</v>
      </c>
      <c r="D108">
        <v>7.45</v>
      </c>
      <c r="E108">
        <v>8</v>
      </c>
      <c r="F108">
        <v>7.31</v>
      </c>
      <c r="G108">
        <v>7.39</v>
      </c>
      <c r="H108">
        <v>6.81</v>
      </c>
      <c r="I108">
        <v>6.22</v>
      </c>
      <c r="J108">
        <v>5.78</v>
      </c>
      <c r="K108">
        <v>5.69</v>
      </c>
      <c r="L108">
        <v>5.38</v>
      </c>
    </row>
    <row r="109" spans="1:12">
      <c r="A109" t="s">
        <v>174</v>
      </c>
      <c r="B109">
        <v>2.13</v>
      </c>
      <c r="C109">
        <v>1.99</v>
      </c>
      <c r="D109">
        <v>2.4</v>
      </c>
      <c r="E109">
        <v>2.58</v>
      </c>
      <c r="F109">
        <v>2.38</v>
      </c>
      <c r="G109">
        <v>2.5299999999999998</v>
      </c>
      <c r="H109">
        <v>2.39</v>
      </c>
      <c r="I109">
        <v>2.19</v>
      </c>
      <c r="J109">
        <v>2.09</v>
      </c>
      <c r="K109">
        <v>2.13</v>
      </c>
      <c r="L109">
        <v>2.08</v>
      </c>
    </row>
    <row r="110" spans="1:12">
      <c r="A110" t="s">
        <v>173</v>
      </c>
      <c r="B110">
        <v>7.89</v>
      </c>
      <c r="C110">
        <v>8.43</v>
      </c>
      <c r="D110">
        <v>9.6300000000000008</v>
      </c>
      <c r="E110">
        <v>10.51</v>
      </c>
      <c r="F110">
        <v>10.08</v>
      </c>
      <c r="G110">
        <v>11.27</v>
      </c>
      <c r="H110">
        <v>11.45</v>
      </c>
      <c r="I110">
        <v>11.1</v>
      </c>
      <c r="J110">
        <v>11.03</v>
      </c>
      <c r="K110">
        <v>10.69</v>
      </c>
      <c r="L110">
        <v>8.6999999999999993</v>
      </c>
    </row>
    <row r="111" spans="1:12">
      <c r="A111" t="s">
        <v>172</v>
      </c>
      <c r="B111">
        <v>0.32</v>
      </c>
      <c r="C111">
        <v>0.32</v>
      </c>
      <c r="D111">
        <v>0.34</v>
      </c>
      <c r="E111">
        <v>0.34</v>
      </c>
      <c r="F111">
        <v>0.33</v>
      </c>
      <c r="G111">
        <v>0.37</v>
      </c>
      <c r="H111">
        <v>0.36</v>
      </c>
      <c r="I111">
        <v>0.33</v>
      </c>
      <c r="J111">
        <v>0.34</v>
      </c>
      <c r="K111">
        <v>0.34</v>
      </c>
      <c r="L111">
        <v>0.33</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1"/>
  <sheetViews>
    <sheetView topLeftCell="A73" workbookViewId="0"/>
  </sheetViews>
  <sheetFormatPr defaultRowHeight="14.5"/>
  <cols>
    <col min="1" max="1" width="58.81640625" bestFit="1" customWidth="1"/>
  </cols>
  <sheetData>
    <row r="1" spans="1:12">
      <c r="A1" t="s">
        <v>346</v>
      </c>
    </row>
    <row r="2" spans="1:12">
      <c r="A2" t="s">
        <v>271</v>
      </c>
    </row>
    <row r="3" spans="1:12">
      <c r="B3" t="s">
        <v>190</v>
      </c>
      <c r="C3" t="s">
        <v>189</v>
      </c>
      <c r="D3" t="s">
        <v>188</v>
      </c>
      <c r="E3" t="s">
        <v>187</v>
      </c>
      <c r="F3" t="s">
        <v>186</v>
      </c>
      <c r="G3" t="s">
        <v>185</v>
      </c>
      <c r="H3" t="s">
        <v>184</v>
      </c>
      <c r="I3" t="s">
        <v>183</v>
      </c>
      <c r="J3" t="s">
        <v>182</v>
      </c>
      <c r="K3" t="s">
        <v>181</v>
      </c>
      <c r="L3" t="s">
        <v>180</v>
      </c>
    </row>
    <row r="4" spans="1:12">
      <c r="A4" t="s">
        <v>347</v>
      </c>
      <c r="B4" s="67">
        <v>10414</v>
      </c>
      <c r="C4" s="67">
        <v>11085</v>
      </c>
      <c r="D4" s="67">
        <v>11124</v>
      </c>
      <c r="E4" s="67">
        <v>12161</v>
      </c>
      <c r="F4" s="67">
        <v>15513</v>
      </c>
      <c r="G4" s="67">
        <v>13736</v>
      </c>
      <c r="H4" s="67">
        <v>13725</v>
      </c>
      <c r="I4" s="67">
        <v>14955</v>
      </c>
      <c r="J4" s="67">
        <v>16307</v>
      </c>
      <c r="K4" s="67">
        <v>15729</v>
      </c>
      <c r="L4" s="67">
        <v>16125</v>
      </c>
    </row>
    <row r="5" spans="1:12">
      <c r="A5" t="s">
        <v>269</v>
      </c>
      <c r="B5">
        <v>20.3</v>
      </c>
      <c r="C5">
        <v>19.8</v>
      </c>
      <c r="D5">
        <v>22</v>
      </c>
      <c r="E5">
        <v>22.6</v>
      </c>
      <c r="F5">
        <v>21.4</v>
      </c>
      <c r="G5">
        <v>23.3</v>
      </c>
      <c r="H5">
        <v>23.8</v>
      </c>
      <c r="I5">
        <v>20.399999999999999</v>
      </c>
      <c r="J5">
        <v>19.5</v>
      </c>
      <c r="K5">
        <v>7.6</v>
      </c>
      <c r="L5">
        <v>11.7</v>
      </c>
    </row>
    <row r="6" spans="1:12">
      <c r="A6" t="s">
        <v>348</v>
      </c>
      <c r="B6" s="67">
        <v>1055</v>
      </c>
      <c r="C6" s="67">
        <v>1053</v>
      </c>
      <c r="D6" s="67">
        <v>1147</v>
      </c>
      <c r="E6" s="67">
        <v>1200</v>
      </c>
      <c r="F6" s="67">
        <v>1375</v>
      </c>
      <c r="G6" s="67">
        <v>1296</v>
      </c>
      <c r="H6" s="67">
        <v>1399</v>
      </c>
      <c r="I6">
        <v>-73</v>
      </c>
      <c r="J6" s="67">
        <v>1156</v>
      </c>
      <c r="K6" s="67">
        <v>-1165</v>
      </c>
      <c r="L6">
        <v>-362</v>
      </c>
    </row>
    <row r="7" spans="1:12">
      <c r="A7" t="s">
        <v>267</v>
      </c>
      <c r="B7">
        <v>10.1</v>
      </c>
      <c r="C7">
        <v>9.5</v>
      </c>
      <c r="D7">
        <v>10.3</v>
      </c>
      <c r="E7">
        <v>9.9</v>
      </c>
      <c r="F7">
        <v>8.9</v>
      </c>
      <c r="G7">
        <v>9.4</v>
      </c>
      <c r="H7">
        <v>10.199999999999999</v>
      </c>
      <c r="I7">
        <v>-0.5</v>
      </c>
      <c r="J7">
        <v>7.1</v>
      </c>
      <c r="K7">
        <v>-7.4</v>
      </c>
      <c r="L7">
        <v>-2.2000000000000002</v>
      </c>
    </row>
    <row r="8" spans="1:12">
      <c r="A8" t="s">
        <v>349</v>
      </c>
      <c r="B8" s="67">
        <v>2221</v>
      </c>
      <c r="C8">
        <v>539</v>
      </c>
      <c r="D8">
        <v>850</v>
      </c>
      <c r="E8" s="67">
        <v>2281</v>
      </c>
      <c r="F8" s="67">
        <v>1367</v>
      </c>
      <c r="G8">
        <v>69</v>
      </c>
      <c r="H8">
        <v>83</v>
      </c>
      <c r="I8" s="67">
        <v>-4032</v>
      </c>
      <c r="J8" s="67">
        <v>4207</v>
      </c>
      <c r="K8" s="67">
        <v>-2401</v>
      </c>
      <c r="L8" s="67">
        <v>-2356</v>
      </c>
    </row>
    <row r="9" spans="1:12">
      <c r="A9" t="s">
        <v>350</v>
      </c>
      <c r="B9">
        <v>1.19</v>
      </c>
      <c r="C9">
        <v>0.28000000000000003</v>
      </c>
      <c r="D9">
        <v>0.45</v>
      </c>
      <c r="E9">
        <v>1.24</v>
      </c>
      <c r="F9">
        <v>0.72</v>
      </c>
      <c r="G9">
        <v>0.04</v>
      </c>
      <c r="H9">
        <v>0.04</v>
      </c>
      <c r="I9">
        <v>-2.2000000000000002</v>
      </c>
      <c r="J9">
        <v>1.84</v>
      </c>
      <c r="K9">
        <v>-1.29</v>
      </c>
      <c r="L9">
        <v>-1.26</v>
      </c>
    </row>
    <row r="10" spans="1:12">
      <c r="A10" t="s">
        <v>351</v>
      </c>
      <c r="E10">
        <v>0.12</v>
      </c>
      <c r="F10">
        <v>0.23</v>
      </c>
      <c r="J10">
        <v>0.04</v>
      </c>
      <c r="K10">
        <v>0.12</v>
      </c>
      <c r="L10">
        <v>0.12</v>
      </c>
    </row>
    <row r="11" spans="1:12">
      <c r="A11" t="s">
        <v>263</v>
      </c>
      <c r="E11">
        <v>9.6</v>
      </c>
      <c r="F11">
        <v>34.9</v>
      </c>
      <c r="G11">
        <v>7.8</v>
      </c>
      <c r="K11">
        <v>10.3</v>
      </c>
    </row>
    <row r="12" spans="1:12">
      <c r="A12" t="s">
        <v>262</v>
      </c>
      <c r="B12" s="67">
        <v>1865</v>
      </c>
      <c r="C12" s="67">
        <v>1870</v>
      </c>
      <c r="D12" s="67">
        <v>1875</v>
      </c>
      <c r="E12" s="67">
        <v>1876</v>
      </c>
      <c r="F12" s="67">
        <v>1887</v>
      </c>
      <c r="G12" s="67">
        <v>1874</v>
      </c>
      <c r="H12" s="67">
        <v>1839</v>
      </c>
      <c r="I12" s="67">
        <v>1832</v>
      </c>
      <c r="J12" s="67">
        <v>1840</v>
      </c>
      <c r="K12" s="67">
        <v>1859</v>
      </c>
      <c r="L12" s="67">
        <v>1881</v>
      </c>
    </row>
    <row r="13" spans="1:12">
      <c r="A13" t="s">
        <v>352</v>
      </c>
      <c r="D13">
        <v>3.91</v>
      </c>
      <c r="E13">
        <v>5.25</v>
      </c>
      <c r="F13">
        <v>3.9</v>
      </c>
      <c r="G13">
        <v>5.57</v>
      </c>
      <c r="H13">
        <v>4.3600000000000003</v>
      </c>
      <c r="I13">
        <v>2.57</v>
      </c>
      <c r="J13">
        <v>2.37</v>
      </c>
      <c r="K13">
        <v>0.5</v>
      </c>
      <c r="L13">
        <v>-1.7</v>
      </c>
    </row>
    <row r="14" spans="1:12">
      <c r="A14" t="s">
        <v>353</v>
      </c>
      <c r="B14">
        <v>792</v>
      </c>
      <c r="C14" s="67">
        <v>1301</v>
      </c>
      <c r="D14" s="67">
        <v>1256</v>
      </c>
      <c r="E14" s="67">
        <v>1255</v>
      </c>
      <c r="F14" s="67">
        <v>2040</v>
      </c>
      <c r="G14" s="67">
        <v>1301</v>
      </c>
      <c r="H14" s="67">
        <v>1094</v>
      </c>
      <c r="I14" s="67">
        <v>1411</v>
      </c>
      <c r="J14" s="67">
        <v>1810</v>
      </c>
      <c r="K14" s="67">
        <v>2226</v>
      </c>
      <c r="L14" s="67">
        <v>1885</v>
      </c>
    </row>
    <row r="15" spans="1:12">
      <c r="A15" t="s">
        <v>354</v>
      </c>
      <c r="B15">
        <v>-597</v>
      </c>
      <c r="C15">
        <v>-675</v>
      </c>
      <c r="D15">
        <v>-775</v>
      </c>
      <c r="E15">
        <v>-685</v>
      </c>
      <c r="F15" s="67">
        <v>-1172</v>
      </c>
      <c r="G15" s="67">
        <v>-1125</v>
      </c>
      <c r="H15">
        <v>-895</v>
      </c>
      <c r="I15" s="67">
        <v>-1216</v>
      </c>
      <c r="J15" s="67">
        <v>-1746</v>
      </c>
      <c r="K15" s="67">
        <v>-1585</v>
      </c>
      <c r="L15" s="67">
        <v>-1547</v>
      </c>
    </row>
    <row r="16" spans="1:12">
      <c r="A16" t="s">
        <v>355</v>
      </c>
      <c r="B16">
        <v>195</v>
      </c>
      <c r="C16">
        <v>626</v>
      </c>
      <c r="D16">
        <v>481</v>
      </c>
      <c r="E16">
        <v>570</v>
      </c>
      <c r="F16">
        <v>868</v>
      </c>
      <c r="G16">
        <v>176</v>
      </c>
      <c r="H16">
        <v>199</v>
      </c>
      <c r="I16">
        <v>195</v>
      </c>
      <c r="J16">
        <v>64</v>
      </c>
      <c r="K16">
        <v>641</v>
      </c>
      <c r="L16">
        <v>338</v>
      </c>
    </row>
    <row r="17" spans="1:12">
      <c r="A17" t="s">
        <v>356</v>
      </c>
      <c r="D17">
        <v>0.27</v>
      </c>
      <c r="E17">
        <v>0.49</v>
      </c>
      <c r="F17">
        <v>0.47</v>
      </c>
      <c r="G17">
        <v>0.55000000000000004</v>
      </c>
      <c r="H17">
        <v>-0.04</v>
      </c>
      <c r="I17">
        <v>0.28999999999999998</v>
      </c>
      <c r="J17">
        <v>-0.03</v>
      </c>
      <c r="K17">
        <v>0.38</v>
      </c>
    </row>
    <row r="18" spans="1:12">
      <c r="A18" t="s">
        <v>357</v>
      </c>
      <c r="B18" s="67">
        <v>3062</v>
      </c>
      <c r="C18" s="67">
        <v>2646</v>
      </c>
      <c r="D18" s="67">
        <v>1399</v>
      </c>
      <c r="E18" s="67">
        <v>2399</v>
      </c>
      <c r="F18" s="67">
        <v>3038</v>
      </c>
      <c r="G18" s="67">
        <v>3503</v>
      </c>
      <c r="H18" s="67">
        <v>3943</v>
      </c>
      <c r="I18" s="67">
        <v>3324</v>
      </c>
      <c r="J18" s="67">
        <v>3670</v>
      </c>
      <c r="K18" s="67">
        <v>1593</v>
      </c>
    </row>
    <row r="20" spans="1:12">
      <c r="A20" t="s">
        <v>255</v>
      </c>
    </row>
    <row r="21" spans="1:12">
      <c r="A21" t="s">
        <v>254</v>
      </c>
      <c r="B21" t="s">
        <v>190</v>
      </c>
      <c r="C21" t="s">
        <v>189</v>
      </c>
      <c r="D21" t="s">
        <v>188</v>
      </c>
      <c r="E21" t="s">
        <v>187</v>
      </c>
      <c r="F21" t="s">
        <v>186</v>
      </c>
      <c r="G21" t="s">
        <v>185</v>
      </c>
      <c r="H21" t="s">
        <v>184</v>
      </c>
      <c r="I21" t="s">
        <v>183</v>
      </c>
      <c r="J21" t="s">
        <v>182</v>
      </c>
      <c r="K21" t="s">
        <v>181</v>
      </c>
      <c r="L21" t="s">
        <v>180</v>
      </c>
    </row>
    <row r="22" spans="1:12">
      <c r="A22" t="s">
        <v>253</v>
      </c>
      <c r="B22">
        <v>100</v>
      </c>
      <c r="C22">
        <v>100</v>
      </c>
      <c r="D22">
        <v>100</v>
      </c>
      <c r="E22">
        <v>100</v>
      </c>
      <c r="F22">
        <v>100</v>
      </c>
      <c r="G22">
        <v>100</v>
      </c>
      <c r="H22">
        <v>100</v>
      </c>
      <c r="I22">
        <v>100</v>
      </c>
      <c r="J22">
        <v>100</v>
      </c>
      <c r="K22">
        <v>100</v>
      </c>
      <c r="L22">
        <v>100</v>
      </c>
    </row>
    <row r="23" spans="1:12">
      <c r="A23" t="s">
        <v>252</v>
      </c>
      <c r="B23">
        <v>79.73</v>
      </c>
      <c r="C23">
        <v>80.150000000000006</v>
      </c>
      <c r="D23">
        <v>77.989999999999995</v>
      </c>
      <c r="E23">
        <v>77.430000000000007</v>
      </c>
      <c r="F23">
        <v>78.62</v>
      </c>
      <c r="G23">
        <v>76.680000000000007</v>
      </c>
      <c r="H23">
        <v>76.2</v>
      </c>
      <c r="I23">
        <v>79.62</v>
      </c>
      <c r="J23">
        <v>80.540000000000006</v>
      </c>
      <c r="K23">
        <v>92.38</v>
      </c>
      <c r="L23">
        <v>88.33</v>
      </c>
    </row>
    <row r="24" spans="1:12">
      <c r="A24" t="s">
        <v>251</v>
      </c>
      <c r="B24">
        <v>20.27</v>
      </c>
      <c r="C24">
        <v>19.850000000000001</v>
      </c>
      <c r="D24">
        <v>22.01</v>
      </c>
      <c r="E24">
        <v>22.57</v>
      </c>
      <c r="F24">
        <v>21.38</v>
      </c>
      <c r="G24">
        <v>23.32</v>
      </c>
      <c r="H24">
        <v>23.8</v>
      </c>
      <c r="I24">
        <v>20.38</v>
      </c>
      <c r="J24">
        <v>19.46</v>
      </c>
      <c r="K24">
        <v>7.62</v>
      </c>
      <c r="L24">
        <v>11.67</v>
      </c>
    </row>
    <row r="25" spans="1:12">
      <c r="A25" t="s">
        <v>250</v>
      </c>
      <c r="E25">
        <v>8.1300000000000008</v>
      </c>
      <c r="F25">
        <v>8.5299999999999994</v>
      </c>
      <c r="G25">
        <v>8.18</v>
      </c>
      <c r="H25">
        <v>7.72</v>
      </c>
      <c r="I25">
        <v>14.76</v>
      </c>
      <c r="J25">
        <v>7.49</v>
      </c>
      <c r="K25">
        <v>10.14</v>
      </c>
      <c r="L25">
        <v>9.2200000000000006</v>
      </c>
    </row>
    <row r="26" spans="1:12">
      <c r="A26" t="s">
        <v>249</v>
      </c>
      <c r="B26">
        <v>3.64</v>
      </c>
      <c r="C26">
        <v>3.81</v>
      </c>
      <c r="D26">
        <v>4.16</v>
      </c>
      <c r="E26">
        <v>4.84</v>
      </c>
      <c r="F26">
        <v>4.4000000000000004</v>
      </c>
      <c r="G26">
        <v>5.77</v>
      </c>
      <c r="H26">
        <v>5.96</v>
      </c>
      <c r="I26">
        <v>6.14</v>
      </c>
      <c r="J26">
        <v>4.88</v>
      </c>
      <c r="K26">
        <v>4.88</v>
      </c>
      <c r="L26">
        <v>4.72</v>
      </c>
    </row>
    <row r="27" spans="1:12">
      <c r="A27" t="s">
        <v>248</v>
      </c>
      <c r="B27">
        <v>6.5</v>
      </c>
      <c r="C27">
        <v>6.54</v>
      </c>
      <c r="D27">
        <v>7.53</v>
      </c>
      <c r="E27">
        <v>-0.27</v>
      </c>
      <c r="F27">
        <v>-0.42</v>
      </c>
      <c r="G27">
        <v>-7.0000000000000007E-2</v>
      </c>
      <c r="H27">
        <v>-7.0000000000000007E-2</v>
      </c>
      <c r="I27">
        <v>-0.03</v>
      </c>
      <c r="L27">
        <v>-0.02</v>
      </c>
    </row>
    <row r="28" spans="1:12">
      <c r="A28" t="s">
        <v>247</v>
      </c>
      <c r="B28">
        <v>10.130000000000001</v>
      </c>
      <c r="C28">
        <v>9.5</v>
      </c>
      <c r="D28">
        <v>10.31</v>
      </c>
      <c r="E28">
        <v>9.8699999999999992</v>
      </c>
      <c r="F28">
        <v>8.86</v>
      </c>
      <c r="G28">
        <v>9.44</v>
      </c>
      <c r="H28">
        <v>10.19</v>
      </c>
      <c r="I28">
        <v>-0.49</v>
      </c>
      <c r="J28">
        <v>7.09</v>
      </c>
      <c r="K28">
        <v>-7.41</v>
      </c>
      <c r="L28">
        <v>-2.2400000000000002</v>
      </c>
    </row>
    <row r="29" spans="1:12">
      <c r="A29" t="s">
        <v>246</v>
      </c>
      <c r="B29">
        <v>18.260000000000002</v>
      </c>
      <c r="C29">
        <v>-3.17</v>
      </c>
      <c r="D29">
        <v>-0.38</v>
      </c>
      <c r="E29">
        <v>12.38</v>
      </c>
      <c r="F29">
        <v>2.48</v>
      </c>
      <c r="G29">
        <v>-8.9499999999999993</v>
      </c>
      <c r="H29">
        <v>-9.0299999999999994</v>
      </c>
      <c r="I29">
        <v>-30.51</v>
      </c>
      <c r="J29">
        <v>22.94</v>
      </c>
      <c r="K29">
        <v>-11.33</v>
      </c>
      <c r="L29">
        <v>-13.28</v>
      </c>
    </row>
    <row r="30" spans="1:12">
      <c r="A30" t="s">
        <v>245</v>
      </c>
      <c r="B30">
        <v>28.39</v>
      </c>
      <c r="C30">
        <v>6.33</v>
      </c>
      <c r="D30">
        <v>9.93</v>
      </c>
      <c r="E30">
        <v>22.24</v>
      </c>
      <c r="F30">
        <v>11.34</v>
      </c>
      <c r="G30">
        <v>0.49</v>
      </c>
      <c r="H30">
        <v>1.17</v>
      </c>
      <c r="I30">
        <v>-31</v>
      </c>
      <c r="J30">
        <v>30.03</v>
      </c>
      <c r="K30">
        <v>-18.739999999999998</v>
      </c>
      <c r="L30">
        <v>-15.53</v>
      </c>
    </row>
    <row r="32" spans="1:12">
      <c r="A32" t="s">
        <v>244</v>
      </c>
      <c r="B32" t="s">
        <v>190</v>
      </c>
      <c r="C32" t="s">
        <v>189</v>
      </c>
      <c r="D32" t="s">
        <v>188</v>
      </c>
      <c r="E32" t="s">
        <v>187</v>
      </c>
      <c r="F32" t="s">
        <v>186</v>
      </c>
      <c r="G32" t="s">
        <v>185</v>
      </c>
      <c r="H32" t="s">
        <v>184</v>
      </c>
      <c r="I32" t="s">
        <v>183</v>
      </c>
      <c r="J32" t="s">
        <v>182</v>
      </c>
      <c r="K32" t="s">
        <v>181</v>
      </c>
      <c r="L32" t="s">
        <v>180</v>
      </c>
    </row>
    <row r="33" spans="1:12">
      <c r="A33" t="s">
        <v>243</v>
      </c>
      <c r="B33">
        <v>25.03</v>
      </c>
      <c r="C33">
        <v>22.65</v>
      </c>
      <c r="D33">
        <v>23.26</v>
      </c>
      <c r="E33">
        <v>15.16</v>
      </c>
      <c r="F33">
        <v>21.6</v>
      </c>
      <c r="G33">
        <v>225.37</v>
      </c>
      <c r="H33">
        <v>47.5</v>
      </c>
      <c r="J33">
        <v>14.07</v>
      </c>
    </row>
    <row r="34" spans="1:12">
      <c r="A34" t="s">
        <v>242</v>
      </c>
      <c r="B34">
        <v>21.33</v>
      </c>
      <c r="C34">
        <v>4.8600000000000003</v>
      </c>
      <c r="D34">
        <v>7.64</v>
      </c>
      <c r="E34">
        <v>18.760000000000002</v>
      </c>
      <c r="F34">
        <v>8.81</v>
      </c>
      <c r="G34">
        <v>0.5</v>
      </c>
      <c r="H34">
        <v>0.6</v>
      </c>
      <c r="I34">
        <v>-26.96</v>
      </c>
      <c r="J34">
        <v>25.8</v>
      </c>
      <c r="K34">
        <v>-15.26</v>
      </c>
      <c r="L34">
        <v>-14.61</v>
      </c>
    </row>
    <row r="35" spans="1:12">
      <c r="A35" t="s">
        <v>241</v>
      </c>
      <c r="B35">
        <v>0.68</v>
      </c>
      <c r="C35">
        <v>0.7</v>
      </c>
      <c r="D35">
        <v>0.68</v>
      </c>
      <c r="E35">
        <v>0.7</v>
      </c>
      <c r="F35">
        <v>0.75</v>
      </c>
      <c r="G35">
        <v>0.61</v>
      </c>
      <c r="H35">
        <v>0.62</v>
      </c>
      <c r="I35">
        <v>0.62</v>
      </c>
      <c r="J35">
        <v>0.59</v>
      </c>
      <c r="K35">
        <v>0.51</v>
      </c>
      <c r="L35">
        <v>0.52</v>
      </c>
    </row>
    <row r="36" spans="1:12">
      <c r="A36" t="s">
        <v>240</v>
      </c>
      <c r="B36">
        <v>14.44</v>
      </c>
      <c r="C36">
        <v>3.41</v>
      </c>
      <c r="D36">
        <v>5.21</v>
      </c>
      <c r="E36">
        <v>13.21</v>
      </c>
      <c r="F36">
        <v>6.64</v>
      </c>
      <c r="G36">
        <v>0.3</v>
      </c>
      <c r="H36">
        <v>0.37</v>
      </c>
      <c r="I36">
        <v>-16.850000000000001</v>
      </c>
      <c r="J36">
        <v>15.15</v>
      </c>
      <c r="K36">
        <v>-7.76</v>
      </c>
      <c r="L36">
        <v>-7.54</v>
      </c>
    </row>
    <row r="37" spans="1:12">
      <c r="A37" t="s">
        <v>239</v>
      </c>
      <c r="B37">
        <v>4.08</v>
      </c>
      <c r="C37">
        <v>4.08</v>
      </c>
      <c r="D37">
        <v>3.63</v>
      </c>
      <c r="E37">
        <v>2.98</v>
      </c>
      <c r="F37">
        <v>4.1100000000000003</v>
      </c>
      <c r="G37">
        <v>3.48</v>
      </c>
      <c r="H37">
        <v>4.45</v>
      </c>
      <c r="I37">
        <v>13.72</v>
      </c>
      <c r="J37">
        <v>4.8600000000000003</v>
      </c>
    </row>
    <row r="38" spans="1:12">
      <c r="A38" t="s">
        <v>238</v>
      </c>
      <c r="B38">
        <v>74.06</v>
      </c>
      <c r="C38">
        <v>13.9</v>
      </c>
      <c r="D38">
        <v>20.02</v>
      </c>
      <c r="E38">
        <v>43.01</v>
      </c>
      <c r="F38">
        <v>23.38</v>
      </c>
      <c r="G38">
        <v>1.1499999999999999</v>
      </c>
      <c r="H38">
        <v>1.46</v>
      </c>
      <c r="I38">
        <v>-117.28</v>
      </c>
      <c r="J38">
        <v>104.8</v>
      </c>
      <c r="K38">
        <v>-94.29</v>
      </c>
    </row>
    <row r="39" spans="1:12">
      <c r="A39" t="s">
        <v>237</v>
      </c>
      <c r="B39">
        <v>50.15</v>
      </c>
      <c r="C39">
        <v>10.24</v>
      </c>
      <c r="D39">
        <v>15.27</v>
      </c>
      <c r="E39">
        <v>39.83</v>
      </c>
      <c r="F39">
        <v>18.12</v>
      </c>
      <c r="G39">
        <v>1.25</v>
      </c>
      <c r="H39">
        <v>1.5</v>
      </c>
      <c r="I39">
        <v>-58.95</v>
      </c>
      <c r="J39">
        <v>57.09</v>
      </c>
      <c r="K39">
        <v>-35.43</v>
      </c>
    </row>
    <row r="40" spans="1:12">
      <c r="A40" t="s">
        <v>236</v>
      </c>
      <c r="B40">
        <v>19.37</v>
      </c>
      <c r="C40">
        <v>8.4700000000000006</v>
      </c>
      <c r="D40">
        <v>18.54</v>
      </c>
      <c r="E40">
        <v>6.93</v>
      </c>
      <c r="F40">
        <v>31.33</v>
      </c>
      <c r="G40">
        <v>2.06</v>
      </c>
      <c r="H40">
        <v>3.25</v>
      </c>
      <c r="I40">
        <v>-59.21</v>
      </c>
      <c r="J40">
        <v>74.09</v>
      </c>
      <c r="K40">
        <v>-26.54</v>
      </c>
      <c r="L40">
        <v>-15.05</v>
      </c>
    </row>
    <row r="42" spans="1:12">
      <c r="A42" t="s">
        <v>235</v>
      </c>
    </row>
    <row r="43" spans="1:12">
      <c r="B43" t="s">
        <v>190</v>
      </c>
      <c r="C43" t="s">
        <v>189</v>
      </c>
      <c r="D43" t="s">
        <v>188</v>
      </c>
      <c r="E43" t="s">
        <v>187</v>
      </c>
      <c r="F43" t="s">
        <v>186</v>
      </c>
      <c r="G43" t="s">
        <v>185</v>
      </c>
      <c r="H43" t="s">
        <v>184</v>
      </c>
      <c r="I43" t="s">
        <v>183</v>
      </c>
      <c r="J43" t="s">
        <v>182</v>
      </c>
      <c r="K43" t="s">
        <v>181</v>
      </c>
      <c r="L43" t="s">
        <v>196</v>
      </c>
    </row>
    <row r="44" spans="1:12">
      <c r="A44" t="s">
        <v>234</v>
      </c>
    </row>
    <row r="45" spans="1:12">
      <c r="A45" t="s">
        <v>230</v>
      </c>
      <c r="B45">
        <v>14.67</v>
      </c>
      <c r="C45">
        <v>6.44</v>
      </c>
      <c r="D45">
        <v>0.35</v>
      </c>
      <c r="E45">
        <v>9.32</v>
      </c>
      <c r="F45">
        <v>27.56</v>
      </c>
      <c r="G45">
        <v>-11.45</v>
      </c>
      <c r="H45">
        <v>-0.08</v>
      </c>
      <c r="I45">
        <v>8.9600000000000009</v>
      </c>
      <c r="J45">
        <v>9.0399999999999991</v>
      </c>
      <c r="K45">
        <v>-3.54</v>
      </c>
    </row>
    <row r="46" spans="1:12">
      <c r="A46" t="s">
        <v>229</v>
      </c>
      <c r="B46">
        <v>13.32</v>
      </c>
      <c r="C46">
        <v>14.24</v>
      </c>
      <c r="D46">
        <v>6.99</v>
      </c>
      <c r="E46">
        <v>5.31</v>
      </c>
      <c r="F46">
        <v>11.85</v>
      </c>
      <c r="G46">
        <v>7.28</v>
      </c>
      <c r="H46">
        <v>4.12</v>
      </c>
      <c r="I46">
        <v>-1.21</v>
      </c>
      <c r="J46">
        <v>5.89</v>
      </c>
      <c r="K46">
        <v>4.6500000000000004</v>
      </c>
    </row>
    <row r="47" spans="1:12">
      <c r="A47" t="s">
        <v>228</v>
      </c>
      <c r="B47">
        <v>11.86</v>
      </c>
      <c r="C47">
        <v>10.92</v>
      </c>
      <c r="D47">
        <v>9.2200000000000006</v>
      </c>
      <c r="E47">
        <v>10.34</v>
      </c>
      <c r="F47">
        <v>11.3</v>
      </c>
      <c r="G47">
        <v>5.69</v>
      </c>
      <c r="H47">
        <v>4.37</v>
      </c>
      <c r="I47">
        <v>6.1</v>
      </c>
      <c r="J47">
        <v>6.04</v>
      </c>
      <c r="K47">
        <v>0.28000000000000003</v>
      </c>
    </row>
    <row r="48" spans="1:12">
      <c r="A48" t="s">
        <v>227</v>
      </c>
      <c r="B48">
        <v>8.43</v>
      </c>
      <c r="C48">
        <v>6.57</v>
      </c>
      <c r="D48">
        <v>5.8</v>
      </c>
      <c r="E48">
        <v>7.71</v>
      </c>
      <c r="F48">
        <v>10.64</v>
      </c>
      <c r="G48">
        <v>8.73</v>
      </c>
      <c r="H48">
        <v>7.59</v>
      </c>
      <c r="I48">
        <v>7.65</v>
      </c>
      <c r="J48">
        <v>8.17</v>
      </c>
      <c r="K48">
        <v>5.65</v>
      </c>
    </row>
    <row r="49" spans="1:10">
      <c r="A49" t="s">
        <v>233</v>
      </c>
    </row>
    <row r="50" spans="1:10">
      <c r="A50" t="s">
        <v>230</v>
      </c>
      <c r="B50">
        <v>20.43</v>
      </c>
      <c r="C50">
        <v>-0.19</v>
      </c>
      <c r="D50">
        <v>8.93</v>
      </c>
      <c r="E50">
        <v>4.62</v>
      </c>
      <c r="F50">
        <v>14.58</v>
      </c>
      <c r="G50">
        <v>-5.75</v>
      </c>
      <c r="H50">
        <v>7.95</v>
      </c>
    </row>
    <row r="51" spans="1:10">
      <c r="A51" t="s">
        <v>229</v>
      </c>
      <c r="B51">
        <v>20.43</v>
      </c>
      <c r="C51">
        <v>28.96</v>
      </c>
      <c r="D51">
        <v>9.4</v>
      </c>
      <c r="E51">
        <v>4.3899999999999997</v>
      </c>
      <c r="F51">
        <v>9.3000000000000007</v>
      </c>
      <c r="G51">
        <v>4.16</v>
      </c>
      <c r="H51">
        <v>5.25</v>
      </c>
      <c r="J51">
        <v>-3.74</v>
      </c>
    </row>
    <row r="52" spans="1:10">
      <c r="A52" t="s">
        <v>228</v>
      </c>
      <c r="B52">
        <v>26.4</v>
      </c>
      <c r="C52">
        <v>-2.63</v>
      </c>
      <c r="D52">
        <v>13.69</v>
      </c>
      <c r="E52">
        <v>19.57</v>
      </c>
      <c r="F52">
        <v>9.44</v>
      </c>
      <c r="G52">
        <v>4.2</v>
      </c>
      <c r="H52">
        <v>5.85</v>
      </c>
      <c r="J52">
        <v>-0.74</v>
      </c>
    </row>
    <row r="53" spans="1:10">
      <c r="A53" t="s">
        <v>227</v>
      </c>
      <c r="B53">
        <v>11.51</v>
      </c>
      <c r="C53">
        <v>7.69</v>
      </c>
      <c r="D53">
        <v>10.01</v>
      </c>
      <c r="E53">
        <v>16.98</v>
      </c>
      <c r="F53">
        <v>17.170000000000002</v>
      </c>
      <c r="G53">
        <v>14.76</v>
      </c>
      <c r="H53">
        <v>1.52</v>
      </c>
      <c r="J53">
        <v>8.94</v>
      </c>
    </row>
    <row r="54" spans="1:10">
      <c r="A54" t="s">
        <v>232</v>
      </c>
    </row>
    <row r="55" spans="1:10">
      <c r="A55" t="s">
        <v>230</v>
      </c>
      <c r="C55">
        <v>-75.73</v>
      </c>
      <c r="D55">
        <v>57.7</v>
      </c>
      <c r="E55">
        <v>168.35</v>
      </c>
      <c r="F55">
        <v>-40.07</v>
      </c>
      <c r="G55">
        <v>-94.95</v>
      </c>
      <c r="H55">
        <v>20.29</v>
      </c>
    </row>
    <row r="56" spans="1:10">
      <c r="A56" t="s">
        <v>229</v>
      </c>
      <c r="B56">
        <v>30.56</v>
      </c>
      <c r="C56">
        <v>-3.83</v>
      </c>
      <c r="E56">
        <v>0.89</v>
      </c>
      <c r="F56">
        <v>36.369999999999997</v>
      </c>
      <c r="G56">
        <v>-56.7</v>
      </c>
      <c r="H56">
        <v>-66.86</v>
      </c>
      <c r="J56">
        <v>293.58999999999997</v>
      </c>
    </row>
    <row r="57" spans="1:10">
      <c r="A57" t="s">
        <v>228</v>
      </c>
      <c r="B57">
        <v>53.22</v>
      </c>
      <c r="C57">
        <v>9.02</v>
      </c>
      <c r="D57">
        <v>-3.16</v>
      </c>
      <c r="E57">
        <v>30.36</v>
      </c>
      <c r="G57">
        <v>-50.06</v>
      </c>
      <c r="H57">
        <v>-31.21</v>
      </c>
      <c r="J57">
        <v>13.02</v>
      </c>
    </row>
    <row r="58" spans="1:10">
      <c r="A58" t="s">
        <v>227</v>
      </c>
      <c r="B58">
        <v>22.84</v>
      </c>
      <c r="C58">
        <v>21.17</v>
      </c>
      <c r="D58">
        <v>23.14</v>
      </c>
      <c r="E58">
        <v>45.68</v>
      </c>
      <c r="F58">
        <v>27.98</v>
      </c>
      <c r="G58">
        <v>-12.52</v>
      </c>
      <c r="H58">
        <v>-13.4</v>
      </c>
      <c r="J58">
        <v>21.38</v>
      </c>
    </row>
    <row r="59" spans="1:10">
      <c r="A59" t="s">
        <v>231</v>
      </c>
    </row>
    <row r="60" spans="1:10">
      <c r="A60" t="s">
        <v>230</v>
      </c>
      <c r="C60">
        <v>-75.819999999999993</v>
      </c>
      <c r="D60">
        <v>57.29</v>
      </c>
      <c r="E60">
        <v>168.41</v>
      </c>
      <c r="F60">
        <v>-40.42</v>
      </c>
      <c r="G60">
        <v>-94.92</v>
      </c>
      <c r="H60">
        <v>21.74</v>
      </c>
    </row>
    <row r="61" spans="1:10">
      <c r="A61" t="s">
        <v>229</v>
      </c>
      <c r="B61">
        <v>29.3</v>
      </c>
      <c r="C61">
        <v>-4.4400000000000004</v>
      </c>
      <c r="E61">
        <v>0.69</v>
      </c>
      <c r="F61">
        <v>36</v>
      </c>
      <c r="G61">
        <v>-56.69</v>
      </c>
      <c r="H61">
        <v>-66.72</v>
      </c>
      <c r="J61">
        <v>296.07</v>
      </c>
    </row>
    <row r="62" spans="1:10">
      <c r="A62" t="s">
        <v>228</v>
      </c>
      <c r="B62">
        <v>51.14</v>
      </c>
      <c r="C62">
        <v>8.33</v>
      </c>
      <c r="D62">
        <v>-3.84</v>
      </c>
      <c r="E62">
        <v>29.8</v>
      </c>
      <c r="G62">
        <v>-50.11</v>
      </c>
      <c r="H62">
        <v>-31.07</v>
      </c>
      <c r="J62">
        <v>13.46</v>
      </c>
    </row>
    <row r="63" spans="1:10">
      <c r="A63" t="s">
        <v>227</v>
      </c>
      <c r="B63">
        <v>20.399999999999999</v>
      </c>
      <c r="C63">
        <v>19.14</v>
      </c>
      <c r="D63">
        <v>21.24</v>
      </c>
      <c r="E63">
        <v>43.43</v>
      </c>
      <c r="F63">
        <v>26.51</v>
      </c>
      <c r="G63">
        <v>-13.17</v>
      </c>
      <c r="H63">
        <v>-13.59</v>
      </c>
      <c r="J63">
        <v>21.36</v>
      </c>
    </row>
    <row r="65" spans="1:12">
      <c r="A65" t="s">
        <v>226</v>
      </c>
    </row>
    <row r="66" spans="1:12">
      <c r="A66" t="s">
        <v>225</v>
      </c>
      <c r="B66" t="s">
        <v>190</v>
      </c>
      <c r="C66" t="s">
        <v>189</v>
      </c>
      <c r="D66" t="s">
        <v>188</v>
      </c>
      <c r="E66" t="s">
        <v>187</v>
      </c>
      <c r="F66" t="s">
        <v>186</v>
      </c>
      <c r="G66" t="s">
        <v>185</v>
      </c>
      <c r="H66" t="s">
        <v>184</v>
      </c>
      <c r="I66" t="s">
        <v>183</v>
      </c>
      <c r="J66" t="s">
        <v>182</v>
      </c>
      <c r="K66" t="s">
        <v>181</v>
      </c>
      <c r="L66" t="s">
        <v>180</v>
      </c>
    </row>
    <row r="67" spans="1:12">
      <c r="A67" t="s">
        <v>224</v>
      </c>
      <c r="B67">
        <v>-17.59</v>
      </c>
      <c r="C67">
        <v>64.27</v>
      </c>
      <c r="D67">
        <v>-3.46</v>
      </c>
      <c r="E67">
        <v>-0.08</v>
      </c>
      <c r="F67">
        <v>62.55</v>
      </c>
      <c r="G67">
        <v>-36.229999999999997</v>
      </c>
      <c r="H67">
        <v>-15.91</v>
      </c>
      <c r="I67">
        <v>28.98</v>
      </c>
      <c r="J67">
        <v>28.28</v>
      </c>
      <c r="K67">
        <v>22.98</v>
      </c>
    </row>
    <row r="68" spans="1:12">
      <c r="A68" t="s">
        <v>223</v>
      </c>
      <c r="B68">
        <v>-31.82</v>
      </c>
      <c r="C68">
        <v>221.03</v>
      </c>
      <c r="D68">
        <v>-23.16</v>
      </c>
      <c r="E68">
        <v>18.5</v>
      </c>
      <c r="F68">
        <v>52.28</v>
      </c>
      <c r="G68">
        <v>-79.72</v>
      </c>
      <c r="H68">
        <v>13.07</v>
      </c>
      <c r="I68">
        <v>-2.0099999999999998</v>
      </c>
      <c r="J68">
        <v>-67.180000000000007</v>
      </c>
      <c r="K68">
        <v>901.56</v>
      </c>
    </row>
    <row r="69" spans="1:12">
      <c r="A69" t="s">
        <v>222</v>
      </c>
      <c r="B69">
        <v>5.73</v>
      </c>
      <c r="C69">
        <v>6.09</v>
      </c>
      <c r="D69">
        <v>6.97</v>
      </c>
      <c r="E69">
        <v>5.63</v>
      </c>
      <c r="F69">
        <v>7.55</v>
      </c>
      <c r="G69">
        <v>8.19</v>
      </c>
      <c r="H69">
        <v>6.52</v>
      </c>
      <c r="I69">
        <v>8.1300000000000008</v>
      </c>
      <c r="J69">
        <v>10.71</v>
      </c>
      <c r="K69">
        <v>10.08</v>
      </c>
      <c r="L69">
        <v>9.59</v>
      </c>
    </row>
    <row r="70" spans="1:12">
      <c r="A70" t="s">
        <v>221</v>
      </c>
      <c r="B70">
        <v>1.87</v>
      </c>
      <c r="C70">
        <v>5.65</v>
      </c>
      <c r="D70">
        <v>4.32</v>
      </c>
      <c r="E70">
        <v>4.6900000000000004</v>
      </c>
      <c r="F70">
        <v>5.6</v>
      </c>
      <c r="G70">
        <v>1.28</v>
      </c>
      <c r="H70">
        <v>1.45</v>
      </c>
      <c r="I70">
        <v>1.3</v>
      </c>
      <c r="J70">
        <v>0.39</v>
      </c>
      <c r="K70">
        <v>4.08</v>
      </c>
      <c r="L70">
        <v>2.1</v>
      </c>
    </row>
    <row r="71" spans="1:12">
      <c r="A71" t="s">
        <v>220</v>
      </c>
      <c r="B71">
        <v>0.09</v>
      </c>
      <c r="C71">
        <v>1.1599999999999999</v>
      </c>
      <c r="D71">
        <v>0.56999999999999995</v>
      </c>
      <c r="E71">
        <v>0.25</v>
      </c>
      <c r="F71">
        <v>0.63</v>
      </c>
      <c r="G71">
        <v>2.5499999999999998</v>
      </c>
      <c r="H71">
        <v>2.4</v>
      </c>
      <c r="I71">
        <v>-0.05</v>
      </c>
      <c r="J71">
        <v>0.02</v>
      </c>
      <c r="K71">
        <v>-0.27</v>
      </c>
      <c r="L71">
        <v>-0.14000000000000001</v>
      </c>
    </row>
    <row r="73" spans="1:12">
      <c r="A73" t="s">
        <v>219</v>
      </c>
    </row>
    <row r="74" spans="1:12">
      <c r="A74" t="s">
        <v>218</v>
      </c>
      <c r="B74" t="s">
        <v>190</v>
      </c>
      <c r="C74" t="s">
        <v>189</v>
      </c>
      <c r="D74" t="s">
        <v>188</v>
      </c>
      <c r="E74" t="s">
        <v>187</v>
      </c>
      <c r="F74" t="s">
        <v>186</v>
      </c>
      <c r="G74" t="s">
        <v>185</v>
      </c>
      <c r="H74" t="s">
        <v>184</v>
      </c>
      <c r="I74" t="s">
        <v>183</v>
      </c>
      <c r="J74" t="s">
        <v>182</v>
      </c>
      <c r="K74" t="s">
        <v>181</v>
      </c>
      <c r="L74" t="s">
        <v>196</v>
      </c>
    </row>
    <row r="75" spans="1:12">
      <c r="A75" t="s">
        <v>217</v>
      </c>
      <c r="B75">
        <v>19.22</v>
      </c>
      <c r="C75">
        <v>19.63</v>
      </c>
      <c r="D75">
        <v>8.0399999999999991</v>
      </c>
      <c r="E75">
        <v>14.33</v>
      </c>
      <c r="F75">
        <v>17.45</v>
      </c>
      <c r="G75">
        <v>12.77</v>
      </c>
      <c r="H75">
        <v>14.14</v>
      </c>
      <c r="I75">
        <v>10.73</v>
      </c>
      <c r="J75">
        <v>9.7799999999999994</v>
      </c>
      <c r="K75">
        <v>15.63</v>
      </c>
      <c r="L75">
        <v>12.98</v>
      </c>
    </row>
    <row r="76" spans="1:12">
      <c r="A76" t="s">
        <v>216</v>
      </c>
      <c r="B76">
        <v>8.27</v>
      </c>
      <c r="C76">
        <v>7.45</v>
      </c>
      <c r="D76">
        <v>6.84</v>
      </c>
      <c r="E76">
        <v>17.02</v>
      </c>
      <c r="F76">
        <v>16.649999999999999</v>
      </c>
      <c r="G76">
        <v>18.97</v>
      </c>
      <c r="H76">
        <v>21.46</v>
      </c>
      <c r="I76">
        <v>21.38</v>
      </c>
      <c r="J76">
        <v>21.43</v>
      </c>
      <c r="K76">
        <v>8.41</v>
      </c>
      <c r="L76">
        <v>14.7</v>
      </c>
    </row>
    <row r="77" spans="1:12">
      <c r="A77" t="s">
        <v>215</v>
      </c>
      <c r="B77">
        <v>15.77</v>
      </c>
      <c r="C77">
        <v>14.96</v>
      </c>
      <c r="D77">
        <v>15.59</v>
      </c>
      <c r="E77">
        <v>15.05</v>
      </c>
      <c r="F77">
        <v>14.39</v>
      </c>
      <c r="G77">
        <v>12.46</v>
      </c>
      <c r="H77">
        <v>11.81</v>
      </c>
      <c r="I77">
        <v>12.08</v>
      </c>
      <c r="J77">
        <v>12.2</v>
      </c>
      <c r="K77">
        <v>13.46</v>
      </c>
      <c r="L77">
        <v>14.53</v>
      </c>
    </row>
    <row r="78" spans="1:12">
      <c r="A78" t="s">
        <v>214</v>
      </c>
      <c r="B78">
        <v>17.52</v>
      </c>
      <c r="C78">
        <v>18.47</v>
      </c>
      <c r="D78">
        <v>20.149999999999999</v>
      </c>
      <c r="E78">
        <v>6.55</v>
      </c>
      <c r="F78">
        <v>7.08</v>
      </c>
      <c r="G78">
        <v>6.15</v>
      </c>
      <c r="H78">
        <v>6.86</v>
      </c>
      <c r="I78">
        <v>6.16</v>
      </c>
      <c r="J78">
        <v>5.25</v>
      </c>
      <c r="K78">
        <v>15.3</v>
      </c>
      <c r="L78">
        <v>7.02</v>
      </c>
    </row>
    <row r="79" spans="1:12">
      <c r="A79" t="s">
        <v>213</v>
      </c>
      <c r="B79">
        <v>60.78</v>
      </c>
      <c r="C79">
        <v>60.51</v>
      </c>
      <c r="D79">
        <v>50.63</v>
      </c>
      <c r="E79">
        <v>52.96</v>
      </c>
      <c r="F79">
        <v>55.58</v>
      </c>
      <c r="G79">
        <v>50.34</v>
      </c>
      <c r="H79">
        <v>54.27</v>
      </c>
      <c r="I79">
        <v>50.35</v>
      </c>
      <c r="J79">
        <v>48.65</v>
      </c>
      <c r="K79">
        <v>52.8</v>
      </c>
      <c r="L79">
        <v>49.23</v>
      </c>
    </row>
    <row r="80" spans="1:12">
      <c r="A80" t="s">
        <v>212</v>
      </c>
      <c r="B80">
        <v>13.03</v>
      </c>
      <c r="C80">
        <v>13.16</v>
      </c>
      <c r="D80">
        <v>14.24</v>
      </c>
      <c r="E80">
        <v>14.15</v>
      </c>
      <c r="F80">
        <v>14.71</v>
      </c>
      <c r="G80">
        <v>15.51</v>
      </c>
      <c r="H80">
        <v>15.63</v>
      </c>
      <c r="I80">
        <v>16.11</v>
      </c>
      <c r="J80">
        <v>15.41</v>
      </c>
      <c r="K80">
        <v>15.47</v>
      </c>
      <c r="L80">
        <v>21.2</v>
      </c>
    </row>
    <row r="81" spans="1:12">
      <c r="A81" t="s">
        <v>211</v>
      </c>
      <c r="B81">
        <v>16.03</v>
      </c>
      <c r="C81">
        <v>17.77</v>
      </c>
      <c r="D81">
        <v>17.55</v>
      </c>
      <c r="E81">
        <v>16.010000000000002</v>
      </c>
      <c r="F81">
        <v>21.62</v>
      </c>
      <c r="G81">
        <v>21.62</v>
      </c>
      <c r="H81">
        <v>20.81</v>
      </c>
      <c r="I81">
        <v>19.89</v>
      </c>
      <c r="J81">
        <v>23.54</v>
      </c>
      <c r="K81">
        <v>16.62</v>
      </c>
      <c r="L81">
        <v>16.77</v>
      </c>
    </row>
    <row r="82" spans="1:12">
      <c r="A82" t="s">
        <v>210</v>
      </c>
      <c r="B82">
        <v>10.16</v>
      </c>
      <c r="C82">
        <v>8.56</v>
      </c>
      <c r="D82">
        <v>17.59</v>
      </c>
      <c r="E82">
        <v>16.88</v>
      </c>
      <c r="F82">
        <v>8.09</v>
      </c>
      <c r="G82">
        <v>12.54</v>
      </c>
      <c r="H82">
        <v>9.2899999999999991</v>
      </c>
      <c r="I82">
        <v>13.65</v>
      </c>
      <c r="J82">
        <v>12.4</v>
      </c>
      <c r="K82">
        <v>15.11</v>
      </c>
      <c r="L82">
        <v>12.8</v>
      </c>
    </row>
    <row r="83" spans="1:12">
      <c r="A83" t="s">
        <v>209</v>
      </c>
      <c r="B83">
        <v>100</v>
      </c>
      <c r="C83">
        <v>100</v>
      </c>
      <c r="D83">
        <v>100</v>
      </c>
      <c r="E83">
        <v>100</v>
      </c>
      <c r="F83">
        <v>100</v>
      </c>
      <c r="G83">
        <v>100</v>
      </c>
      <c r="H83">
        <v>100</v>
      </c>
      <c r="I83">
        <v>100</v>
      </c>
      <c r="J83">
        <v>100</v>
      </c>
      <c r="K83">
        <v>100</v>
      </c>
      <c r="L83">
        <v>100</v>
      </c>
    </row>
    <row r="84" spans="1:12">
      <c r="A84" t="s">
        <v>208</v>
      </c>
      <c r="B84">
        <v>5.6</v>
      </c>
      <c r="C84">
        <v>5.49</v>
      </c>
      <c r="D84">
        <v>6.26</v>
      </c>
      <c r="E84">
        <v>6.13</v>
      </c>
      <c r="F84">
        <v>6.13</v>
      </c>
      <c r="G84">
        <v>6.07</v>
      </c>
      <c r="H84">
        <v>6.26</v>
      </c>
      <c r="I84">
        <v>7.76</v>
      </c>
      <c r="J84">
        <v>8.19</v>
      </c>
      <c r="K84">
        <v>7.92</v>
      </c>
      <c r="L84">
        <v>25.36</v>
      </c>
    </row>
    <row r="85" spans="1:12">
      <c r="A85" t="s">
        <v>207</v>
      </c>
      <c r="B85">
        <v>0.82</v>
      </c>
      <c r="C85">
        <v>4.42</v>
      </c>
      <c r="D85">
        <v>0.12</v>
      </c>
      <c r="E85">
        <v>0.82</v>
      </c>
      <c r="F85">
        <v>0.93</v>
      </c>
      <c r="G85">
        <v>0.3</v>
      </c>
      <c r="H85">
        <v>1.87</v>
      </c>
      <c r="I85">
        <v>0.66</v>
      </c>
      <c r="J85">
        <v>0.2</v>
      </c>
      <c r="K85">
        <v>2.59</v>
      </c>
    </row>
    <row r="86" spans="1:12">
      <c r="A86" t="s">
        <v>206</v>
      </c>
      <c r="B86">
        <v>1.08</v>
      </c>
      <c r="C86">
        <v>1.05</v>
      </c>
      <c r="D86">
        <v>0.84</v>
      </c>
      <c r="E86">
        <v>1.29</v>
      </c>
      <c r="F86">
        <v>1.36</v>
      </c>
      <c r="G86">
        <v>1.32</v>
      </c>
      <c r="H86">
        <v>1.1399999999999999</v>
      </c>
      <c r="I86">
        <v>1.19</v>
      </c>
      <c r="J86">
        <v>1.1100000000000001</v>
      </c>
      <c r="K86">
        <v>0.83</v>
      </c>
      <c r="L86">
        <v>0.55000000000000004</v>
      </c>
    </row>
    <row r="87" spans="1:12">
      <c r="A87" t="s">
        <v>205</v>
      </c>
    </row>
    <row r="88" spans="1:12">
      <c r="A88" t="s">
        <v>204</v>
      </c>
      <c r="B88">
        <v>33.43</v>
      </c>
      <c r="C88">
        <v>33.270000000000003</v>
      </c>
      <c r="D88">
        <v>34.89</v>
      </c>
      <c r="E88">
        <v>31.51</v>
      </c>
      <c r="F88">
        <v>35.31</v>
      </c>
      <c r="G88">
        <v>26.9</v>
      </c>
      <c r="H88">
        <v>27.35</v>
      </c>
      <c r="I88">
        <v>27.73</v>
      </c>
      <c r="J88">
        <v>26.91</v>
      </c>
      <c r="K88">
        <v>36.5</v>
      </c>
      <c r="L88">
        <v>20.22</v>
      </c>
    </row>
    <row r="89" spans="1:12">
      <c r="A89" t="s">
        <v>203</v>
      </c>
      <c r="B89">
        <v>40.93</v>
      </c>
      <c r="C89">
        <v>44.23</v>
      </c>
      <c r="D89">
        <v>42.11</v>
      </c>
      <c r="E89">
        <v>39.75</v>
      </c>
      <c r="F89">
        <v>43.73</v>
      </c>
      <c r="G89">
        <v>34.590000000000003</v>
      </c>
      <c r="H89">
        <v>36.61</v>
      </c>
      <c r="I89">
        <v>37.340000000000003</v>
      </c>
      <c r="J89">
        <v>36.42</v>
      </c>
      <c r="K89">
        <v>47.83</v>
      </c>
      <c r="L89">
        <v>46.13</v>
      </c>
    </row>
    <row r="90" spans="1:12">
      <c r="A90" t="s">
        <v>202</v>
      </c>
      <c r="B90">
        <v>11.59</v>
      </c>
      <c r="C90">
        <v>6.99</v>
      </c>
      <c r="D90">
        <v>7.21</v>
      </c>
      <c r="E90">
        <v>6.81</v>
      </c>
      <c r="F90">
        <v>9.67</v>
      </c>
      <c r="G90">
        <v>9.67</v>
      </c>
      <c r="H90">
        <v>12.69</v>
      </c>
      <c r="I90">
        <v>12.22</v>
      </c>
      <c r="J90">
        <v>10.97</v>
      </c>
      <c r="K90">
        <v>11.34</v>
      </c>
    </row>
    <row r="91" spans="1:12">
      <c r="A91" t="s">
        <v>201</v>
      </c>
      <c r="B91">
        <v>22.96</v>
      </c>
      <c r="C91">
        <v>24.29</v>
      </c>
      <c r="D91">
        <v>23.16</v>
      </c>
      <c r="E91">
        <v>19.8</v>
      </c>
      <c r="F91">
        <v>21.54</v>
      </c>
      <c r="G91">
        <v>27.02</v>
      </c>
      <c r="H91">
        <v>28.23</v>
      </c>
      <c r="I91">
        <v>43.15</v>
      </c>
      <c r="J91">
        <v>32.049999999999997</v>
      </c>
      <c r="K91">
        <v>44.21</v>
      </c>
      <c r="L91">
        <v>61.97</v>
      </c>
    </row>
    <row r="92" spans="1:12">
      <c r="A92" t="s">
        <v>200</v>
      </c>
      <c r="B92">
        <v>75.48</v>
      </c>
      <c r="C92">
        <v>75.510000000000005</v>
      </c>
      <c r="D92">
        <v>72.489999999999995</v>
      </c>
      <c r="E92">
        <v>66.36</v>
      </c>
      <c r="F92">
        <v>74.94</v>
      </c>
      <c r="G92">
        <v>71.28</v>
      </c>
      <c r="H92">
        <v>77.540000000000006</v>
      </c>
      <c r="I92">
        <v>92.71</v>
      </c>
      <c r="J92">
        <v>79.44</v>
      </c>
      <c r="K92">
        <v>103.37</v>
      </c>
      <c r="L92">
        <v>108.1</v>
      </c>
    </row>
    <row r="93" spans="1:12">
      <c r="A93" t="s">
        <v>199</v>
      </c>
      <c r="B93">
        <v>24.52</v>
      </c>
      <c r="C93">
        <v>24.49</v>
      </c>
      <c r="D93">
        <v>27.51</v>
      </c>
      <c r="E93">
        <v>33.64</v>
      </c>
      <c r="F93">
        <v>25.06</v>
      </c>
      <c r="G93">
        <v>28.72</v>
      </c>
      <c r="H93">
        <v>22.46</v>
      </c>
      <c r="I93">
        <v>7.29</v>
      </c>
      <c r="J93">
        <v>20.56</v>
      </c>
      <c r="K93">
        <v>-3.37</v>
      </c>
      <c r="L93">
        <v>-8.1</v>
      </c>
    </row>
    <row r="94" spans="1:12">
      <c r="A94" t="s">
        <v>198</v>
      </c>
      <c r="B94">
        <v>100</v>
      </c>
      <c r="C94">
        <v>100</v>
      </c>
      <c r="D94">
        <v>100</v>
      </c>
      <c r="E94">
        <v>100</v>
      </c>
      <c r="F94">
        <v>100</v>
      </c>
      <c r="G94">
        <v>100</v>
      </c>
      <c r="H94">
        <v>100</v>
      </c>
      <c r="I94">
        <v>100</v>
      </c>
      <c r="J94">
        <v>100</v>
      </c>
      <c r="K94">
        <v>100</v>
      </c>
      <c r="L94">
        <v>100</v>
      </c>
    </row>
    <row r="96" spans="1:12">
      <c r="A96" t="s">
        <v>197</v>
      </c>
      <c r="B96" t="s">
        <v>190</v>
      </c>
      <c r="C96" t="s">
        <v>189</v>
      </c>
      <c r="D96" t="s">
        <v>188</v>
      </c>
      <c r="E96" t="s">
        <v>187</v>
      </c>
      <c r="F96" t="s">
        <v>186</v>
      </c>
      <c r="G96" t="s">
        <v>185</v>
      </c>
      <c r="H96" t="s">
        <v>184</v>
      </c>
      <c r="I96" t="s">
        <v>183</v>
      </c>
      <c r="J96" t="s">
        <v>182</v>
      </c>
      <c r="K96" t="s">
        <v>181</v>
      </c>
      <c r="L96" t="s">
        <v>196</v>
      </c>
    </row>
    <row r="97" spans="1:12">
      <c r="A97" t="s">
        <v>168</v>
      </c>
      <c r="B97">
        <v>1.49</v>
      </c>
      <c r="C97">
        <v>1.37</v>
      </c>
      <c r="D97">
        <v>1.2</v>
      </c>
      <c r="E97">
        <v>1.33</v>
      </c>
      <c r="F97">
        <v>1.31</v>
      </c>
      <c r="G97">
        <v>1.46</v>
      </c>
      <c r="H97">
        <v>1.48</v>
      </c>
      <c r="I97">
        <v>1.35</v>
      </c>
      <c r="J97">
        <v>1.34</v>
      </c>
      <c r="K97">
        <v>1.1000000000000001</v>
      </c>
      <c r="L97">
        <v>1.07</v>
      </c>
    </row>
    <row r="98" spans="1:12">
      <c r="A98" t="s">
        <v>195</v>
      </c>
      <c r="B98">
        <v>1.06</v>
      </c>
      <c r="C98">
        <v>0.97</v>
      </c>
      <c r="D98">
        <v>0.75</v>
      </c>
      <c r="E98">
        <v>0.93</v>
      </c>
      <c r="F98">
        <v>0.93</v>
      </c>
      <c r="G98">
        <v>1.0900000000000001</v>
      </c>
      <c r="H98">
        <v>1.1499999999999999</v>
      </c>
      <c r="I98">
        <v>1.01</v>
      </c>
      <c r="J98">
        <v>0.99</v>
      </c>
      <c r="K98">
        <v>0.73</v>
      </c>
      <c r="L98">
        <v>0.75</v>
      </c>
    </row>
    <row r="99" spans="1:12">
      <c r="A99" t="s">
        <v>194</v>
      </c>
      <c r="B99">
        <v>4.08</v>
      </c>
      <c r="C99">
        <v>4.08</v>
      </c>
      <c r="D99">
        <v>3.63</v>
      </c>
      <c r="E99">
        <v>2.98</v>
      </c>
      <c r="F99">
        <v>4.1100000000000003</v>
      </c>
      <c r="G99">
        <v>3.48</v>
      </c>
      <c r="H99">
        <v>4.45</v>
      </c>
      <c r="I99">
        <v>13.72</v>
      </c>
      <c r="J99">
        <v>4.8600000000000003</v>
      </c>
    </row>
    <row r="100" spans="1:12">
      <c r="A100" t="s">
        <v>193</v>
      </c>
      <c r="B100">
        <v>0.47</v>
      </c>
      <c r="C100">
        <v>0.28999999999999998</v>
      </c>
      <c r="D100">
        <v>0.26</v>
      </c>
      <c r="E100">
        <v>0.2</v>
      </c>
      <c r="F100">
        <v>0.39</v>
      </c>
      <c r="G100">
        <v>0.34</v>
      </c>
      <c r="H100">
        <v>0.56999999999999995</v>
      </c>
      <c r="I100">
        <v>1.71</v>
      </c>
      <c r="J100">
        <v>0.55000000000000004</v>
      </c>
    </row>
    <row r="102" spans="1:12">
      <c r="A102" t="s">
        <v>192</v>
      </c>
    </row>
    <row r="103" spans="1:12">
      <c r="A103" t="s">
        <v>191</v>
      </c>
      <c r="B103" t="s">
        <v>190</v>
      </c>
      <c r="C103" t="s">
        <v>189</v>
      </c>
      <c r="D103" t="s">
        <v>188</v>
      </c>
      <c r="E103" t="s">
        <v>187</v>
      </c>
      <c r="F103" t="s">
        <v>186</v>
      </c>
      <c r="G103" t="s">
        <v>185</v>
      </c>
      <c r="H103" t="s">
        <v>184</v>
      </c>
      <c r="I103" t="s">
        <v>183</v>
      </c>
      <c r="J103" t="s">
        <v>182</v>
      </c>
      <c r="K103" t="s">
        <v>181</v>
      </c>
      <c r="L103" t="s">
        <v>180</v>
      </c>
    </row>
    <row r="104" spans="1:12">
      <c r="A104" t="s">
        <v>179</v>
      </c>
      <c r="B104">
        <v>46.84</v>
      </c>
      <c r="C104">
        <v>40.93</v>
      </c>
      <c r="D104">
        <v>38.28</v>
      </c>
      <c r="E104">
        <v>63.13</v>
      </c>
      <c r="F104">
        <v>81.459999999999994</v>
      </c>
      <c r="G104">
        <v>107.02</v>
      </c>
      <c r="H104">
        <v>119.75</v>
      </c>
      <c r="I104">
        <v>125.08</v>
      </c>
      <c r="J104">
        <v>133.03</v>
      </c>
      <c r="K104">
        <v>105.67</v>
      </c>
      <c r="L104">
        <v>125.93</v>
      </c>
    </row>
    <row r="105" spans="1:12">
      <c r="A105" t="s">
        <v>178</v>
      </c>
      <c r="B105">
        <v>110.6</v>
      </c>
      <c r="C105">
        <v>99.85</v>
      </c>
      <c r="D105">
        <v>104.96</v>
      </c>
      <c r="E105">
        <v>102.47</v>
      </c>
      <c r="F105">
        <v>90.45</v>
      </c>
      <c r="G105">
        <v>105.47</v>
      </c>
      <c r="H105">
        <v>94.31</v>
      </c>
      <c r="I105">
        <v>87.72</v>
      </c>
      <c r="J105">
        <v>93.74</v>
      </c>
      <c r="K105">
        <v>99.81</v>
      </c>
      <c r="L105">
        <v>112.44</v>
      </c>
    </row>
    <row r="106" spans="1:12">
      <c r="A106" t="s">
        <v>177</v>
      </c>
      <c r="B106">
        <v>41.87</v>
      </c>
      <c r="C106">
        <v>36.03</v>
      </c>
      <c r="D106">
        <v>40.369999999999997</v>
      </c>
      <c r="E106">
        <v>41.42</v>
      </c>
      <c r="F106">
        <v>37.090000000000003</v>
      </c>
      <c r="G106">
        <v>47.09</v>
      </c>
      <c r="H106">
        <v>47.9</v>
      </c>
      <c r="I106">
        <v>51.77</v>
      </c>
      <c r="J106">
        <v>61.68</v>
      </c>
      <c r="K106">
        <v>62.52</v>
      </c>
      <c r="L106">
        <v>235.74</v>
      </c>
    </row>
    <row r="107" spans="1:12">
      <c r="A107" t="s">
        <v>176</v>
      </c>
      <c r="B107">
        <v>115.57</v>
      </c>
      <c r="C107">
        <v>104.75</v>
      </c>
      <c r="D107">
        <v>102.87</v>
      </c>
      <c r="E107">
        <v>124.19</v>
      </c>
      <c r="F107">
        <v>134.81</v>
      </c>
      <c r="G107">
        <v>165.39</v>
      </c>
      <c r="H107">
        <v>166.17</v>
      </c>
      <c r="I107">
        <v>161.03</v>
      </c>
      <c r="J107">
        <v>165.09</v>
      </c>
      <c r="K107">
        <v>142.97</v>
      </c>
      <c r="L107">
        <v>2.64</v>
      </c>
    </row>
    <row r="108" spans="1:12">
      <c r="A108" t="s">
        <v>175</v>
      </c>
      <c r="B108">
        <v>7.79</v>
      </c>
      <c r="C108">
        <v>8.92</v>
      </c>
      <c r="D108">
        <v>9.5399999999999991</v>
      </c>
      <c r="E108">
        <v>5.78</v>
      </c>
      <c r="F108">
        <v>4.4800000000000004</v>
      </c>
      <c r="G108">
        <v>3.41</v>
      </c>
      <c r="H108">
        <v>3.05</v>
      </c>
      <c r="I108">
        <v>2.92</v>
      </c>
      <c r="J108">
        <v>2.74</v>
      </c>
      <c r="K108">
        <v>3.45</v>
      </c>
      <c r="L108">
        <v>2.9</v>
      </c>
    </row>
    <row r="109" spans="1:12">
      <c r="A109" t="s">
        <v>174</v>
      </c>
      <c r="B109">
        <v>3.3</v>
      </c>
      <c r="C109">
        <v>3.66</v>
      </c>
      <c r="D109">
        <v>3.48</v>
      </c>
      <c r="E109">
        <v>3.56</v>
      </c>
      <c r="F109">
        <v>4.04</v>
      </c>
      <c r="G109">
        <v>3.46</v>
      </c>
      <c r="H109">
        <v>3.87</v>
      </c>
      <c r="I109">
        <v>4.16</v>
      </c>
      <c r="J109">
        <v>3.89</v>
      </c>
      <c r="K109">
        <v>3.66</v>
      </c>
      <c r="L109">
        <v>3.25</v>
      </c>
    </row>
    <row r="110" spans="1:12">
      <c r="A110" t="s">
        <v>173</v>
      </c>
      <c r="B110">
        <v>5.2</v>
      </c>
      <c r="C110">
        <v>5.35</v>
      </c>
      <c r="D110">
        <v>4.97</v>
      </c>
      <c r="E110">
        <v>4.96</v>
      </c>
      <c r="F110">
        <v>5.21</v>
      </c>
      <c r="G110">
        <v>4.0199999999999996</v>
      </c>
      <c r="H110">
        <v>3.96</v>
      </c>
      <c r="I110">
        <v>3.93</v>
      </c>
      <c r="J110">
        <v>3.73</v>
      </c>
      <c r="K110">
        <v>3.29</v>
      </c>
      <c r="L110">
        <v>2.84</v>
      </c>
    </row>
    <row r="111" spans="1:12">
      <c r="A111" t="s">
        <v>172</v>
      </c>
      <c r="B111">
        <v>0.68</v>
      </c>
      <c r="C111">
        <v>0.7</v>
      </c>
      <c r="D111">
        <v>0.68</v>
      </c>
      <c r="E111">
        <v>0.7</v>
      </c>
      <c r="F111">
        <v>0.75</v>
      </c>
      <c r="G111">
        <v>0.61</v>
      </c>
      <c r="H111">
        <v>0.62</v>
      </c>
      <c r="I111">
        <v>0.62</v>
      </c>
      <c r="J111">
        <v>0.59</v>
      </c>
      <c r="K111">
        <v>0.51</v>
      </c>
      <c r="L111">
        <v>0.52</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1"/>
  <sheetViews>
    <sheetView workbookViewId="0"/>
  </sheetViews>
  <sheetFormatPr defaultRowHeight="14.5"/>
  <sheetData>
    <row r="1" spans="1:12">
      <c r="A1" t="s">
        <v>345</v>
      </c>
    </row>
    <row r="2" spans="1:12">
      <c r="A2" t="s">
        <v>271</v>
      </c>
    </row>
    <row r="3" spans="1:12">
      <c r="B3" t="s">
        <v>190</v>
      </c>
      <c r="C3" t="s">
        <v>189</v>
      </c>
      <c r="D3" t="s">
        <v>188</v>
      </c>
      <c r="E3" t="s">
        <v>187</v>
      </c>
      <c r="F3" t="s">
        <v>186</v>
      </c>
      <c r="G3" t="s">
        <v>185</v>
      </c>
      <c r="H3" t="s">
        <v>184</v>
      </c>
      <c r="I3" t="s">
        <v>183</v>
      </c>
      <c r="J3" t="s">
        <v>182</v>
      </c>
      <c r="K3" t="s">
        <v>181</v>
      </c>
      <c r="L3" t="s">
        <v>180</v>
      </c>
    </row>
    <row r="4" spans="1:12">
      <c r="A4" t="s">
        <v>270</v>
      </c>
      <c r="B4" s="67">
        <v>156783</v>
      </c>
      <c r="C4" s="67">
        <v>150211</v>
      </c>
      <c r="D4" s="67">
        <v>142237</v>
      </c>
      <c r="E4" s="67">
        <v>144796</v>
      </c>
      <c r="F4" s="67">
        <v>142937</v>
      </c>
      <c r="G4" s="67">
        <v>147811</v>
      </c>
      <c r="H4" s="67">
        <v>115158</v>
      </c>
      <c r="I4" s="67">
        <v>119687</v>
      </c>
      <c r="J4" s="67">
        <v>120468</v>
      </c>
      <c r="K4" s="67">
        <v>121616</v>
      </c>
      <c r="L4" s="67">
        <v>120783</v>
      </c>
    </row>
    <row r="5" spans="1:12">
      <c r="A5" t="s">
        <v>269</v>
      </c>
      <c r="B5">
        <v>51.6</v>
      </c>
      <c r="C5">
        <v>52.3</v>
      </c>
      <c r="D5">
        <v>42.3</v>
      </c>
      <c r="E5">
        <v>40.6</v>
      </c>
      <c r="F5">
        <v>39.5</v>
      </c>
      <c r="G5">
        <v>39.299999999999997</v>
      </c>
      <c r="H5">
        <v>26.2</v>
      </c>
      <c r="I5">
        <v>23.7</v>
      </c>
      <c r="J5">
        <v>21.1</v>
      </c>
      <c r="K5">
        <v>21.3</v>
      </c>
      <c r="L5">
        <v>21.2</v>
      </c>
    </row>
    <row r="6" spans="1:12">
      <c r="A6" t="s">
        <v>268</v>
      </c>
      <c r="B6" s="67">
        <v>29113</v>
      </c>
      <c r="C6" s="67">
        <v>30191</v>
      </c>
      <c r="D6" s="67">
        <v>56031</v>
      </c>
      <c r="E6" s="67">
        <v>54898</v>
      </c>
      <c r="F6" s="67">
        <v>51711</v>
      </c>
      <c r="G6" s="67">
        <v>54888</v>
      </c>
      <c r="H6" s="67">
        <v>14560</v>
      </c>
      <c r="I6" s="67">
        <v>14042</v>
      </c>
      <c r="J6" s="67">
        <v>8734</v>
      </c>
      <c r="K6" s="67">
        <v>9952</v>
      </c>
      <c r="L6" s="67">
        <v>9763</v>
      </c>
    </row>
    <row r="7" spans="1:12">
      <c r="A7" t="s">
        <v>267</v>
      </c>
      <c r="B7">
        <v>18.600000000000001</v>
      </c>
      <c r="C7">
        <v>20.100000000000001</v>
      </c>
      <c r="D7">
        <v>39.4</v>
      </c>
      <c r="E7">
        <v>37.9</v>
      </c>
      <c r="F7">
        <v>36.200000000000003</v>
      </c>
      <c r="G7">
        <v>37.1</v>
      </c>
      <c r="H7">
        <v>12.6</v>
      </c>
      <c r="I7">
        <v>11.7</v>
      </c>
      <c r="J7">
        <v>7.3</v>
      </c>
      <c r="K7">
        <v>8.1999999999999993</v>
      </c>
      <c r="L7">
        <v>8.1</v>
      </c>
    </row>
    <row r="8" spans="1:12">
      <c r="A8" t="s">
        <v>266</v>
      </c>
      <c r="B8" s="67">
        <v>11025</v>
      </c>
      <c r="C8" s="67">
        <v>11644</v>
      </c>
      <c r="D8" s="67">
        <v>14151</v>
      </c>
      <c r="E8" s="67">
        <v>13641</v>
      </c>
      <c r="F8" s="67">
        <v>13057</v>
      </c>
      <c r="G8" s="67">
        <v>15233</v>
      </c>
      <c r="H8" s="67">
        <v>-6126</v>
      </c>
      <c r="I8" s="67">
        <v>8831</v>
      </c>
      <c r="J8" s="67">
        <v>-5786</v>
      </c>
      <c r="K8" s="67">
        <v>-22355</v>
      </c>
      <c r="L8" s="67">
        <v>-18292</v>
      </c>
    </row>
    <row r="9" spans="1:12">
      <c r="A9" t="s">
        <v>265</v>
      </c>
      <c r="B9">
        <v>1.01</v>
      </c>
      <c r="C9">
        <v>1.06</v>
      </c>
      <c r="D9">
        <v>1.23</v>
      </c>
      <c r="E9">
        <v>1.29</v>
      </c>
      <c r="F9">
        <v>1.27</v>
      </c>
      <c r="G9">
        <v>1.5</v>
      </c>
      <c r="H9">
        <v>-0.62</v>
      </c>
      <c r="I9">
        <v>0.75</v>
      </c>
      <c r="J9">
        <v>-1.03</v>
      </c>
      <c r="K9">
        <v>-2.62</v>
      </c>
      <c r="L9">
        <v>-2.15</v>
      </c>
    </row>
    <row r="10" spans="1:12">
      <c r="A10" t="s">
        <v>264</v>
      </c>
      <c r="B10">
        <v>0.61</v>
      </c>
      <c r="C10">
        <v>0.46</v>
      </c>
      <c r="D10">
        <v>0.61</v>
      </c>
      <c r="E10">
        <v>0.7</v>
      </c>
      <c r="F10">
        <v>0.79</v>
      </c>
      <c r="G10">
        <v>0.89</v>
      </c>
      <c r="H10">
        <v>0.92</v>
      </c>
      <c r="I10">
        <v>0.93</v>
      </c>
      <c r="J10">
        <v>0.84</v>
      </c>
      <c r="K10">
        <v>0.37</v>
      </c>
      <c r="L10">
        <v>0.15</v>
      </c>
    </row>
    <row r="11" spans="1:12">
      <c r="A11" t="s">
        <v>263</v>
      </c>
      <c r="B11">
        <v>59.2</v>
      </c>
      <c r="C11">
        <v>40</v>
      </c>
      <c r="D11">
        <v>47.1</v>
      </c>
      <c r="E11">
        <v>50.4</v>
      </c>
      <c r="F11">
        <v>54.7</v>
      </c>
      <c r="G11">
        <v>59.5</v>
      </c>
      <c r="H11">
        <v>180.4</v>
      </c>
      <c r="I11">
        <v>105.8</v>
      </c>
      <c r="J11">
        <v>111.6</v>
      </c>
    </row>
    <row r="12" spans="1:12">
      <c r="A12" t="s">
        <v>262</v>
      </c>
      <c r="B12" s="67">
        <v>10615</v>
      </c>
      <c r="C12" s="67">
        <v>10678</v>
      </c>
      <c r="D12" s="67">
        <v>10620</v>
      </c>
      <c r="E12" s="67">
        <v>10564</v>
      </c>
      <c r="F12" s="67">
        <v>10289</v>
      </c>
      <c r="G12" s="67">
        <v>10123</v>
      </c>
      <c r="H12" s="67">
        <v>10016</v>
      </c>
      <c r="I12" s="67">
        <v>9130</v>
      </c>
      <c r="J12" s="67">
        <v>8687</v>
      </c>
      <c r="K12" s="67">
        <v>8691</v>
      </c>
      <c r="L12" s="67">
        <v>8709</v>
      </c>
    </row>
    <row r="13" spans="1:12">
      <c r="A13" t="s">
        <v>261</v>
      </c>
      <c r="B13">
        <v>11</v>
      </c>
      <c r="C13">
        <v>11.2</v>
      </c>
      <c r="D13">
        <v>11.77</v>
      </c>
      <c r="E13">
        <v>11.82</v>
      </c>
      <c r="F13">
        <v>12.2</v>
      </c>
      <c r="G13">
        <v>13.42</v>
      </c>
      <c r="H13">
        <v>11.86</v>
      </c>
      <c r="I13">
        <v>9.3699999999999992</v>
      </c>
      <c r="J13">
        <v>8.77</v>
      </c>
      <c r="K13">
        <v>3.61</v>
      </c>
      <c r="L13">
        <v>4.0999999999999996</v>
      </c>
    </row>
    <row r="14" spans="1:12">
      <c r="A14" t="s">
        <v>260</v>
      </c>
      <c r="B14" s="67">
        <v>24593</v>
      </c>
      <c r="C14" s="67">
        <v>36123</v>
      </c>
      <c r="D14" s="67">
        <v>33359</v>
      </c>
      <c r="E14" s="67">
        <v>31331</v>
      </c>
      <c r="F14" s="67">
        <v>28579</v>
      </c>
      <c r="G14" s="67">
        <v>27710</v>
      </c>
      <c r="H14" s="67">
        <v>19891</v>
      </c>
      <c r="I14">
        <v>-244</v>
      </c>
      <c r="J14" s="67">
        <v>10426</v>
      </c>
      <c r="K14" s="67">
        <v>4246</v>
      </c>
      <c r="L14" s="67">
        <v>4941</v>
      </c>
    </row>
    <row r="15" spans="1:12">
      <c r="A15" t="s">
        <v>259</v>
      </c>
      <c r="B15" s="67">
        <v>-8634</v>
      </c>
      <c r="C15" s="67">
        <v>-9800</v>
      </c>
      <c r="D15" s="67">
        <v>-12650</v>
      </c>
      <c r="E15" s="67">
        <v>-15126</v>
      </c>
      <c r="F15" s="67">
        <v>-13458</v>
      </c>
      <c r="G15" s="67">
        <v>-13727</v>
      </c>
      <c r="H15" s="67">
        <v>-7309</v>
      </c>
      <c r="I15" s="67">
        <v>-7199</v>
      </c>
      <c r="J15" s="67">
        <v>-7920</v>
      </c>
      <c r="K15" s="67">
        <v>-8056</v>
      </c>
      <c r="L15" s="67">
        <v>-8293</v>
      </c>
    </row>
    <row r="16" spans="1:12">
      <c r="A16" t="s">
        <v>258</v>
      </c>
      <c r="B16" s="67">
        <v>15959</v>
      </c>
      <c r="C16" s="67">
        <v>26323</v>
      </c>
      <c r="D16" s="67">
        <v>20709</v>
      </c>
      <c r="E16" s="67">
        <v>16205</v>
      </c>
      <c r="F16" s="67">
        <v>15121</v>
      </c>
      <c r="G16" s="67">
        <v>13983</v>
      </c>
      <c r="H16" s="67">
        <v>12582</v>
      </c>
      <c r="I16" s="67">
        <v>-7443</v>
      </c>
      <c r="J16" s="67">
        <v>2506</v>
      </c>
      <c r="K16" s="67">
        <v>-3810</v>
      </c>
      <c r="L16" s="67">
        <v>-3352</v>
      </c>
    </row>
    <row r="17" spans="1:12">
      <c r="A17" t="s">
        <v>257</v>
      </c>
      <c r="B17">
        <v>1.5</v>
      </c>
      <c r="C17">
        <v>2.4700000000000002</v>
      </c>
      <c r="D17">
        <v>1.83</v>
      </c>
      <c r="E17">
        <v>1.53</v>
      </c>
      <c r="F17">
        <v>1.32</v>
      </c>
      <c r="G17">
        <v>1.43</v>
      </c>
      <c r="H17">
        <v>1.0900000000000001</v>
      </c>
      <c r="I17">
        <v>-0.28999999999999998</v>
      </c>
      <c r="J17">
        <v>-0.23</v>
      </c>
      <c r="K17">
        <v>-7.0000000000000007E-2</v>
      </c>
    </row>
    <row r="18" spans="1:12">
      <c r="A18" t="s">
        <v>256</v>
      </c>
      <c r="B18" s="67">
        <v>316579</v>
      </c>
      <c r="C18" s="67">
        <v>278864</v>
      </c>
      <c r="D18" s="67">
        <v>229382</v>
      </c>
      <c r="E18" s="67">
        <v>228408</v>
      </c>
      <c r="F18" s="67">
        <v>236852</v>
      </c>
      <c r="G18" s="67">
        <v>229933</v>
      </c>
      <c r="H18" s="67">
        <v>66753</v>
      </c>
      <c r="I18" s="67">
        <v>76247</v>
      </c>
      <c r="J18" s="67">
        <v>69878</v>
      </c>
      <c r="K18" s="67">
        <v>55278</v>
      </c>
    </row>
    <row r="20" spans="1:12">
      <c r="A20" t="s">
        <v>255</v>
      </c>
    </row>
    <row r="21" spans="1:12">
      <c r="A21" t="s">
        <v>254</v>
      </c>
      <c r="B21" t="s">
        <v>190</v>
      </c>
      <c r="C21" t="s">
        <v>189</v>
      </c>
      <c r="D21" t="s">
        <v>188</v>
      </c>
      <c r="E21" t="s">
        <v>187</v>
      </c>
      <c r="F21" t="s">
        <v>186</v>
      </c>
      <c r="G21" t="s">
        <v>185</v>
      </c>
      <c r="H21" t="s">
        <v>184</v>
      </c>
      <c r="I21" t="s">
        <v>183</v>
      </c>
      <c r="J21" t="s">
        <v>182</v>
      </c>
      <c r="K21" t="s">
        <v>181</v>
      </c>
      <c r="L21" t="s">
        <v>180</v>
      </c>
    </row>
    <row r="22" spans="1:12">
      <c r="A22" t="s">
        <v>253</v>
      </c>
      <c r="B22">
        <v>100</v>
      </c>
      <c r="C22">
        <v>100</v>
      </c>
      <c r="D22">
        <v>100</v>
      </c>
      <c r="E22">
        <v>100</v>
      </c>
      <c r="F22">
        <v>100</v>
      </c>
      <c r="G22">
        <v>100</v>
      </c>
      <c r="H22">
        <v>100</v>
      </c>
      <c r="I22">
        <v>100</v>
      </c>
      <c r="J22">
        <v>100</v>
      </c>
      <c r="K22">
        <v>100</v>
      </c>
      <c r="L22">
        <v>100</v>
      </c>
    </row>
    <row r="23" spans="1:12">
      <c r="A23" t="s">
        <v>252</v>
      </c>
      <c r="B23">
        <v>48.42</v>
      </c>
      <c r="C23">
        <v>47.74</v>
      </c>
      <c r="D23">
        <v>57.74</v>
      </c>
      <c r="E23">
        <v>59.4</v>
      </c>
      <c r="F23">
        <v>60.45</v>
      </c>
      <c r="G23">
        <v>60.69</v>
      </c>
      <c r="H23">
        <v>73.81</v>
      </c>
      <c r="I23">
        <v>76.260000000000005</v>
      </c>
      <c r="J23">
        <v>78.92</v>
      </c>
      <c r="K23">
        <v>78.650000000000006</v>
      </c>
      <c r="L23">
        <v>78.790000000000006</v>
      </c>
    </row>
    <row r="24" spans="1:12">
      <c r="A24" t="s">
        <v>251</v>
      </c>
      <c r="B24">
        <v>51.58</v>
      </c>
      <c r="C24">
        <v>52.26</v>
      </c>
      <c r="D24">
        <v>42.26</v>
      </c>
      <c r="E24">
        <v>40.6</v>
      </c>
      <c r="F24">
        <v>39.549999999999997</v>
      </c>
      <c r="G24">
        <v>39.31</v>
      </c>
      <c r="H24">
        <v>26.19</v>
      </c>
      <c r="I24">
        <v>23.74</v>
      </c>
      <c r="J24">
        <v>21.08</v>
      </c>
      <c r="K24">
        <v>21.35</v>
      </c>
      <c r="L24">
        <v>21.21</v>
      </c>
    </row>
    <row r="25" spans="1:12">
      <c r="A25" t="s">
        <v>250</v>
      </c>
      <c r="B25">
        <v>26.04</v>
      </c>
      <c r="C25">
        <v>27.37</v>
      </c>
      <c r="H25">
        <v>15.48</v>
      </c>
      <c r="I25">
        <v>15.35</v>
      </c>
      <c r="J25">
        <v>15.17</v>
      </c>
      <c r="K25">
        <v>13.17</v>
      </c>
      <c r="L25">
        <v>13.13</v>
      </c>
    </row>
    <row r="26" spans="1:12">
      <c r="A26" t="s">
        <v>249</v>
      </c>
    </row>
    <row r="27" spans="1:12">
      <c r="A27" t="s">
        <v>248</v>
      </c>
      <c r="B27">
        <v>6.97</v>
      </c>
      <c r="C27">
        <v>4.79</v>
      </c>
      <c r="D27">
        <v>2.87</v>
      </c>
      <c r="E27">
        <v>2.69</v>
      </c>
      <c r="F27">
        <v>3.37</v>
      </c>
      <c r="G27">
        <v>2.1800000000000002</v>
      </c>
      <c r="H27">
        <v>-1.93</v>
      </c>
      <c r="I27">
        <v>-3.35</v>
      </c>
      <c r="J27">
        <v>-1.35</v>
      </c>
    </row>
    <row r="28" spans="1:12">
      <c r="A28" t="s">
        <v>247</v>
      </c>
      <c r="B28">
        <v>18.57</v>
      </c>
      <c r="C28">
        <v>20.100000000000001</v>
      </c>
      <c r="D28">
        <v>39.39</v>
      </c>
      <c r="E28">
        <v>37.909999999999997</v>
      </c>
      <c r="F28">
        <v>36.18</v>
      </c>
      <c r="G28">
        <v>37.130000000000003</v>
      </c>
      <c r="H28">
        <v>12.64</v>
      </c>
      <c r="I28">
        <v>11.73</v>
      </c>
      <c r="J28">
        <v>7.25</v>
      </c>
      <c r="K28">
        <v>8.18</v>
      </c>
      <c r="L28">
        <v>8.08</v>
      </c>
    </row>
    <row r="29" spans="1:12">
      <c r="A29" t="s">
        <v>246</v>
      </c>
      <c r="B29">
        <v>-11.97</v>
      </c>
      <c r="C29">
        <v>-10.64</v>
      </c>
      <c r="D29">
        <v>-25.26</v>
      </c>
      <c r="E29">
        <v>-25.89</v>
      </c>
      <c r="F29">
        <v>-24.88</v>
      </c>
      <c r="G29">
        <v>-25.48</v>
      </c>
      <c r="H29">
        <v>-5.54</v>
      </c>
      <c r="I29">
        <v>-4.1900000000000004</v>
      </c>
      <c r="J29">
        <v>-14.55</v>
      </c>
      <c r="K29">
        <v>-24.74</v>
      </c>
      <c r="L29">
        <v>-25.18</v>
      </c>
    </row>
    <row r="30" spans="1:12">
      <c r="A30" t="s">
        <v>245</v>
      </c>
      <c r="B30">
        <v>6.6</v>
      </c>
      <c r="C30">
        <v>9.4600000000000009</v>
      </c>
      <c r="D30">
        <v>14.13</v>
      </c>
      <c r="E30">
        <v>12.02</v>
      </c>
      <c r="F30">
        <v>11.3</v>
      </c>
      <c r="G30">
        <v>11.66</v>
      </c>
      <c r="H30">
        <v>7.11</v>
      </c>
      <c r="I30">
        <v>7.54</v>
      </c>
      <c r="J30">
        <v>-7.3</v>
      </c>
      <c r="K30">
        <v>-16.559999999999999</v>
      </c>
      <c r="L30">
        <v>-17.09</v>
      </c>
    </row>
    <row r="32" spans="1:12">
      <c r="A32" t="s">
        <v>244</v>
      </c>
      <c r="B32" t="s">
        <v>190</v>
      </c>
      <c r="C32" t="s">
        <v>189</v>
      </c>
      <c r="D32" t="s">
        <v>188</v>
      </c>
      <c r="E32" t="s">
        <v>187</v>
      </c>
      <c r="F32" t="s">
        <v>186</v>
      </c>
      <c r="G32" t="s">
        <v>185</v>
      </c>
      <c r="H32" t="s">
        <v>184</v>
      </c>
      <c r="I32" t="s">
        <v>183</v>
      </c>
      <c r="J32" t="s">
        <v>182</v>
      </c>
      <c r="K32" t="s">
        <v>181</v>
      </c>
      <c r="L32" t="s">
        <v>180</v>
      </c>
    </row>
    <row r="33" spans="1:12">
      <c r="A33" t="s">
        <v>243</v>
      </c>
      <c r="C33">
        <v>7.39</v>
      </c>
      <c r="D33">
        <v>28.52</v>
      </c>
      <c r="E33">
        <v>14.39</v>
      </c>
      <c r="F33">
        <v>4.1900000000000004</v>
      </c>
      <c r="G33">
        <v>10.29</v>
      </c>
      <c r="H33">
        <v>79.22</v>
      </c>
    </row>
    <row r="34" spans="1:12">
      <c r="A34" t="s">
        <v>242</v>
      </c>
      <c r="B34">
        <v>6.84</v>
      </c>
      <c r="C34">
        <v>7.55</v>
      </c>
      <c r="D34">
        <v>9.2100000000000009</v>
      </c>
      <c r="E34">
        <v>9.41</v>
      </c>
      <c r="F34">
        <v>9.1199999999999992</v>
      </c>
      <c r="G34">
        <v>10.29</v>
      </c>
      <c r="H34">
        <v>-5.33</v>
      </c>
      <c r="I34">
        <v>6.82</v>
      </c>
      <c r="J34">
        <v>-5.18</v>
      </c>
      <c r="K34">
        <v>-18.75</v>
      </c>
      <c r="L34">
        <v>-15.52</v>
      </c>
    </row>
    <row r="35" spans="1:12">
      <c r="A35" t="s">
        <v>241</v>
      </c>
      <c r="B35">
        <v>0.2</v>
      </c>
      <c r="C35">
        <v>0.2</v>
      </c>
      <c r="D35">
        <v>0.19</v>
      </c>
      <c r="E35">
        <v>0.21</v>
      </c>
      <c r="F35">
        <v>0.21</v>
      </c>
      <c r="G35">
        <v>0.23</v>
      </c>
      <c r="H35">
        <v>0.2</v>
      </c>
      <c r="I35">
        <v>0.28000000000000003</v>
      </c>
      <c r="J35">
        <v>0.32</v>
      </c>
      <c r="K35">
        <v>0.35</v>
      </c>
      <c r="L35">
        <v>0.37</v>
      </c>
    </row>
    <row r="36" spans="1:12">
      <c r="A36" t="s">
        <v>240</v>
      </c>
      <c r="B36">
        <v>1.36</v>
      </c>
      <c r="C36">
        <v>1.48</v>
      </c>
      <c r="D36">
        <v>1.78</v>
      </c>
      <c r="E36">
        <v>1.94</v>
      </c>
      <c r="F36">
        <v>1.94</v>
      </c>
      <c r="G36">
        <v>2.33</v>
      </c>
      <c r="H36">
        <v>-1.08</v>
      </c>
      <c r="I36">
        <v>1.9</v>
      </c>
      <c r="J36">
        <v>-1.68</v>
      </c>
      <c r="K36">
        <v>-6.64</v>
      </c>
      <c r="L36">
        <v>-5.73</v>
      </c>
    </row>
    <row r="37" spans="1:12">
      <c r="A37" t="s">
        <v>239</v>
      </c>
      <c r="B37">
        <v>6.67</v>
      </c>
      <c r="C37">
        <v>6.32</v>
      </c>
      <c r="D37">
        <v>6.16</v>
      </c>
      <c r="E37">
        <v>5.57</v>
      </c>
      <c r="F37">
        <v>5.03</v>
      </c>
      <c r="G37">
        <v>5.0599999999999996</v>
      </c>
      <c r="H37">
        <v>5.01</v>
      </c>
      <c r="I37">
        <v>4.82</v>
      </c>
      <c r="J37">
        <v>5.88</v>
      </c>
      <c r="K37">
        <v>9.98</v>
      </c>
      <c r="L37">
        <v>8.7200000000000006</v>
      </c>
    </row>
    <row r="38" spans="1:12">
      <c r="A38" t="s">
        <v>238</v>
      </c>
      <c r="B38">
        <v>9.66</v>
      </c>
      <c r="C38">
        <v>9.6</v>
      </c>
      <c r="D38">
        <v>11.13</v>
      </c>
      <c r="E38">
        <v>11.38</v>
      </c>
      <c r="F38">
        <v>10.28</v>
      </c>
      <c r="G38">
        <v>11.76</v>
      </c>
      <c r="H38">
        <v>-5.42</v>
      </c>
      <c r="I38">
        <v>9.3800000000000008</v>
      </c>
      <c r="J38">
        <v>-8.92</v>
      </c>
      <c r="K38">
        <v>-47.89</v>
      </c>
      <c r="L38">
        <v>-41.26</v>
      </c>
    </row>
    <row r="39" spans="1:12">
      <c r="A39" t="s">
        <v>237</v>
      </c>
      <c r="B39">
        <v>4.5199999999999996</v>
      </c>
      <c r="C39">
        <v>3.78</v>
      </c>
      <c r="D39">
        <v>2.4</v>
      </c>
      <c r="E39">
        <v>2.59</v>
      </c>
      <c r="F39">
        <v>2.64</v>
      </c>
      <c r="G39">
        <v>3.22</v>
      </c>
      <c r="H39">
        <v>-1.38</v>
      </c>
      <c r="I39">
        <v>3.67</v>
      </c>
      <c r="J39">
        <v>-2.4900000000000002</v>
      </c>
      <c r="K39">
        <v>-12.62</v>
      </c>
      <c r="L39">
        <v>-10.83</v>
      </c>
    </row>
    <row r="40" spans="1:12">
      <c r="A40" t="s">
        <v>236</v>
      </c>
      <c r="B40">
        <v>1.55</v>
      </c>
      <c r="C40">
        <v>1.89</v>
      </c>
      <c r="D40">
        <v>29.71</v>
      </c>
      <c r="E40">
        <v>22.46</v>
      </c>
      <c r="F40">
        <v>20.02</v>
      </c>
      <c r="G40">
        <v>16.88</v>
      </c>
      <c r="H40">
        <v>8.0399999999999991</v>
      </c>
      <c r="I40">
        <v>8.32</v>
      </c>
      <c r="J40">
        <v>-4.0999999999999996</v>
      </c>
      <c r="K40">
        <v>-8.69</v>
      </c>
      <c r="L40">
        <v>-11.69</v>
      </c>
    </row>
    <row r="42" spans="1:12">
      <c r="A42" t="s">
        <v>235</v>
      </c>
    </row>
    <row r="43" spans="1:12">
      <c r="B43" t="s">
        <v>190</v>
      </c>
      <c r="C43" t="s">
        <v>189</v>
      </c>
      <c r="D43" t="s">
        <v>188</v>
      </c>
      <c r="E43" t="s">
        <v>187</v>
      </c>
      <c r="F43" t="s">
        <v>186</v>
      </c>
      <c r="G43" t="s">
        <v>185</v>
      </c>
      <c r="H43" t="s">
        <v>184</v>
      </c>
      <c r="I43" t="s">
        <v>183</v>
      </c>
      <c r="J43" t="s">
        <v>182</v>
      </c>
      <c r="K43" t="s">
        <v>181</v>
      </c>
      <c r="L43" t="s">
        <v>196</v>
      </c>
    </row>
    <row r="44" spans="1:12">
      <c r="A44" t="s">
        <v>234</v>
      </c>
    </row>
    <row r="45" spans="1:12">
      <c r="A45" t="s">
        <v>230</v>
      </c>
      <c r="B45">
        <v>-14.1</v>
      </c>
      <c r="C45">
        <v>-4.1900000000000004</v>
      </c>
      <c r="D45">
        <v>-5.31</v>
      </c>
      <c r="E45">
        <v>1.8</v>
      </c>
      <c r="F45">
        <v>-1.28</v>
      </c>
      <c r="G45">
        <v>3.41</v>
      </c>
      <c r="H45">
        <v>-22.09</v>
      </c>
      <c r="I45">
        <v>3.93</v>
      </c>
      <c r="J45">
        <v>0.65</v>
      </c>
      <c r="K45">
        <v>0.95</v>
      </c>
      <c r="L45">
        <v>-4.2300000000000004</v>
      </c>
    </row>
    <row r="46" spans="1:12">
      <c r="A46" t="s">
        <v>229</v>
      </c>
      <c r="B46">
        <v>-1.37</v>
      </c>
      <c r="C46">
        <v>-4.55</v>
      </c>
      <c r="D46">
        <v>-7.98</v>
      </c>
      <c r="E46">
        <v>-2.62</v>
      </c>
      <c r="F46">
        <v>-1.64</v>
      </c>
      <c r="G46">
        <v>1.29</v>
      </c>
      <c r="H46">
        <v>-7.35</v>
      </c>
      <c r="I46">
        <v>-5.75</v>
      </c>
      <c r="J46">
        <v>-6.59</v>
      </c>
      <c r="K46">
        <v>1.84</v>
      </c>
    </row>
    <row r="47" spans="1:12">
      <c r="A47" t="s">
        <v>228</v>
      </c>
      <c r="B47">
        <v>0.56999999999999995</v>
      </c>
      <c r="C47">
        <v>7.0000000000000007E-2</v>
      </c>
      <c r="D47">
        <v>-2.73</v>
      </c>
      <c r="E47">
        <v>-3.47</v>
      </c>
      <c r="F47">
        <v>-4.7699999999999996</v>
      </c>
      <c r="G47">
        <v>-1.17</v>
      </c>
      <c r="H47">
        <v>-5.18</v>
      </c>
      <c r="I47">
        <v>-3.39</v>
      </c>
      <c r="J47">
        <v>-3.61</v>
      </c>
      <c r="K47">
        <v>-3.18</v>
      </c>
    </row>
    <row r="48" spans="1:12">
      <c r="A48" t="s">
        <v>227</v>
      </c>
      <c r="B48">
        <v>3.53</v>
      </c>
      <c r="C48">
        <v>1.47</v>
      </c>
      <c r="D48">
        <v>1.23</v>
      </c>
      <c r="E48">
        <v>0.95</v>
      </c>
      <c r="F48">
        <v>0.63</v>
      </c>
      <c r="G48">
        <v>-0.3</v>
      </c>
      <c r="H48">
        <v>-2.59</v>
      </c>
      <c r="I48">
        <v>-3.06</v>
      </c>
      <c r="J48">
        <v>-3.54</v>
      </c>
      <c r="K48">
        <v>-3.98</v>
      </c>
    </row>
    <row r="49" spans="1:12">
      <c r="A49" t="s">
        <v>233</v>
      </c>
    </row>
    <row r="50" spans="1:12">
      <c r="A50" t="s">
        <v>230</v>
      </c>
      <c r="B50">
        <v>-36.700000000000003</v>
      </c>
      <c r="C50">
        <v>3.7</v>
      </c>
      <c r="D50">
        <v>85.59</v>
      </c>
      <c r="E50">
        <v>-2.02</v>
      </c>
      <c r="F50">
        <v>-5.81</v>
      </c>
      <c r="G50">
        <v>6.14</v>
      </c>
      <c r="H50">
        <v>-73.47</v>
      </c>
      <c r="I50">
        <v>-3.56</v>
      </c>
      <c r="J50">
        <v>-37.799999999999997</v>
      </c>
      <c r="K50">
        <v>13.95</v>
      </c>
      <c r="L50">
        <v>-31.36</v>
      </c>
    </row>
    <row r="51" spans="1:12">
      <c r="A51" t="s">
        <v>229</v>
      </c>
      <c r="B51">
        <v>-13.39</v>
      </c>
      <c r="C51">
        <v>-16.2</v>
      </c>
      <c r="D51">
        <v>6.8</v>
      </c>
      <c r="E51">
        <v>23.54</v>
      </c>
      <c r="F51">
        <v>19.649999999999999</v>
      </c>
      <c r="G51">
        <v>-0.68</v>
      </c>
      <c r="H51">
        <v>-35.75</v>
      </c>
      <c r="I51">
        <v>-35.24</v>
      </c>
      <c r="J51">
        <v>-45.81</v>
      </c>
      <c r="K51">
        <v>-11.91</v>
      </c>
    </row>
    <row r="52" spans="1:12">
      <c r="A52" t="s">
        <v>228</v>
      </c>
      <c r="B52">
        <v>-2.44</v>
      </c>
      <c r="C52">
        <v>-4.6500000000000004</v>
      </c>
      <c r="D52">
        <v>4.57</v>
      </c>
      <c r="E52">
        <v>1.36</v>
      </c>
      <c r="F52">
        <v>2.37</v>
      </c>
      <c r="G52">
        <v>13.52</v>
      </c>
      <c r="H52">
        <v>-13.57</v>
      </c>
      <c r="I52">
        <v>-24.18</v>
      </c>
      <c r="J52">
        <v>-30.76</v>
      </c>
      <c r="K52">
        <v>-28.08</v>
      </c>
    </row>
    <row r="53" spans="1:12">
      <c r="A53" t="s">
        <v>227</v>
      </c>
      <c r="B53">
        <v>1.47</v>
      </c>
      <c r="C53">
        <v>-0.13</v>
      </c>
      <c r="D53">
        <v>6.06</v>
      </c>
      <c r="E53">
        <v>6.43</v>
      </c>
      <c r="F53">
        <v>5.21</v>
      </c>
      <c r="G53">
        <v>5.24</v>
      </c>
      <c r="H53">
        <v>-9.2200000000000006</v>
      </c>
      <c r="I53">
        <v>-10.96</v>
      </c>
      <c r="J53">
        <v>-16.23</v>
      </c>
      <c r="K53">
        <v>-14.19</v>
      </c>
    </row>
    <row r="54" spans="1:12">
      <c r="A54" t="s">
        <v>232</v>
      </c>
    </row>
    <row r="55" spans="1:12">
      <c r="A55" t="s">
        <v>230</v>
      </c>
      <c r="B55">
        <v>-36.67</v>
      </c>
      <c r="C55">
        <v>5.61</v>
      </c>
      <c r="D55">
        <v>21.53</v>
      </c>
      <c r="E55">
        <v>-3.6</v>
      </c>
      <c r="F55">
        <v>-4.28</v>
      </c>
      <c r="G55">
        <v>16.670000000000002</v>
      </c>
    </row>
    <row r="56" spans="1:12">
      <c r="A56" t="s">
        <v>229</v>
      </c>
      <c r="B56">
        <v>-19.11</v>
      </c>
      <c r="C56">
        <v>-19.36</v>
      </c>
      <c r="D56">
        <v>-6.68</v>
      </c>
      <c r="E56">
        <v>7.36</v>
      </c>
      <c r="F56">
        <v>3.89</v>
      </c>
      <c r="G56">
        <v>2.4900000000000002</v>
      </c>
      <c r="I56">
        <v>-12.22</v>
      </c>
    </row>
    <row r="57" spans="1:12">
      <c r="A57" t="s">
        <v>228</v>
      </c>
      <c r="B57">
        <v>-7.85</v>
      </c>
      <c r="C57">
        <v>-6.57</v>
      </c>
      <c r="D57">
        <v>-7.44</v>
      </c>
      <c r="E57">
        <v>-9.2899999999999991</v>
      </c>
      <c r="F57">
        <v>-5.59</v>
      </c>
      <c r="G57">
        <v>6.68</v>
      </c>
      <c r="I57">
        <v>-9</v>
      </c>
    </row>
    <row r="58" spans="1:12">
      <c r="A58" t="s">
        <v>227</v>
      </c>
      <c r="B58">
        <v>0.28000000000000003</v>
      </c>
      <c r="C58">
        <v>-0.89</v>
      </c>
      <c r="D58">
        <v>0.34</v>
      </c>
      <c r="E58">
        <v>-0.34</v>
      </c>
      <c r="F58">
        <v>-1.38</v>
      </c>
      <c r="G58">
        <v>-0.85</v>
      </c>
      <c r="I58">
        <v>-8.2200000000000006</v>
      </c>
    </row>
    <row r="59" spans="1:12">
      <c r="A59" t="s">
        <v>231</v>
      </c>
    </row>
    <row r="60" spans="1:12">
      <c r="A60" t="s">
        <v>230</v>
      </c>
      <c r="B60">
        <v>-41.28</v>
      </c>
      <c r="C60">
        <v>4.95</v>
      </c>
      <c r="D60">
        <v>16.04</v>
      </c>
      <c r="E60">
        <v>4.88</v>
      </c>
      <c r="F60">
        <v>-1.55</v>
      </c>
      <c r="G60">
        <v>18.11</v>
      </c>
      <c r="L60">
        <v>-114.29</v>
      </c>
    </row>
    <row r="61" spans="1:12">
      <c r="A61" t="s">
        <v>229</v>
      </c>
      <c r="B61">
        <v>-20.37</v>
      </c>
      <c r="C61">
        <v>-21.24</v>
      </c>
      <c r="D61">
        <v>-10.58</v>
      </c>
      <c r="E61">
        <v>8.5</v>
      </c>
      <c r="F61">
        <v>6.21</v>
      </c>
      <c r="G61">
        <v>6.84</v>
      </c>
      <c r="I61">
        <v>-11.18</v>
      </c>
    </row>
    <row r="62" spans="1:12">
      <c r="A62" t="s">
        <v>228</v>
      </c>
      <c r="B62">
        <v>-8.68</v>
      </c>
      <c r="C62">
        <v>-7.2</v>
      </c>
      <c r="D62">
        <v>-9.27</v>
      </c>
      <c r="E62">
        <v>-9.8800000000000008</v>
      </c>
      <c r="F62">
        <v>-5.89</v>
      </c>
      <c r="G62">
        <v>8.23</v>
      </c>
      <c r="I62">
        <v>-6.27</v>
      </c>
    </row>
    <row r="63" spans="1:12">
      <c r="A63" t="s">
        <v>227</v>
      </c>
      <c r="B63">
        <v>-0.61</v>
      </c>
      <c r="C63">
        <v>-1.79</v>
      </c>
      <c r="D63">
        <v>-1.07</v>
      </c>
      <c r="E63">
        <v>-0.89</v>
      </c>
      <c r="F63">
        <v>-1.58</v>
      </c>
      <c r="G63">
        <v>-0.57999999999999996</v>
      </c>
      <c r="I63">
        <v>-7.78</v>
      </c>
    </row>
    <row r="65" spans="1:12">
      <c r="A65" t="s">
        <v>226</v>
      </c>
    </row>
    <row r="66" spans="1:12">
      <c r="A66" t="s">
        <v>225</v>
      </c>
      <c r="B66" t="s">
        <v>190</v>
      </c>
      <c r="C66" t="s">
        <v>189</v>
      </c>
      <c r="D66" t="s">
        <v>188</v>
      </c>
      <c r="E66" t="s">
        <v>187</v>
      </c>
      <c r="F66" t="s">
        <v>186</v>
      </c>
      <c r="G66" t="s">
        <v>185</v>
      </c>
      <c r="H66" t="s">
        <v>184</v>
      </c>
      <c r="I66" t="s">
        <v>183</v>
      </c>
      <c r="J66" t="s">
        <v>182</v>
      </c>
      <c r="K66" t="s">
        <v>181</v>
      </c>
      <c r="L66" t="s">
        <v>180</v>
      </c>
    </row>
    <row r="67" spans="1:12">
      <c r="A67" t="s">
        <v>224</v>
      </c>
      <c r="B67">
        <v>-49.4</v>
      </c>
      <c r="C67">
        <v>46.88</v>
      </c>
      <c r="D67">
        <v>-7.65</v>
      </c>
      <c r="E67">
        <v>-6.08</v>
      </c>
      <c r="F67">
        <v>-8.7799999999999994</v>
      </c>
      <c r="G67">
        <v>-3.04</v>
      </c>
      <c r="H67">
        <v>-28.22</v>
      </c>
      <c r="K67">
        <v>-59.27</v>
      </c>
    </row>
    <row r="68" spans="1:12">
      <c r="A68" t="s">
        <v>223</v>
      </c>
      <c r="B68">
        <v>-51.03</v>
      </c>
      <c r="C68">
        <v>64.94</v>
      </c>
      <c r="D68">
        <v>-21.33</v>
      </c>
      <c r="E68">
        <v>-21.75</v>
      </c>
      <c r="F68">
        <v>-6.69</v>
      </c>
      <c r="G68">
        <v>-7.53</v>
      </c>
      <c r="H68">
        <v>-10.02</v>
      </c>
    </row>
    <row r="69" spans="1:12">
      <c r="A69" t="s">
        <v>222</v>
      </c>
      <c r="B69">
        <v>5.51</v>
      </c>
      <c r="C69">
        <v>6.52</v>
      </c>
      <c r="D69">
        <v>8.89</v>
      </c>
      <c r="E69">
        <v>10.45</v>
      </c>
      <c r="F69">
        <v>9.42</v>
      </c>
      <c r="G69">
        <v>9.2899999999999991</v>
      </c>
      <c r="H69">
        <v>6.35</v>
      </c>
      <c r="I69">
        <v>6.01</v>
      </c>
      <c r="J69">
        <v>6.57</v>
      </c>
      <c r="K69">
        <v>6.62</v>
      </c>
      <c r="L69">
        <v>6.87</v>
      </c>
    </row>
    <row r="70" spans="1:12">
      <c r="A70" t="s">
        <v>221</v>
      </c>
      <c r="B70">
        <v>10.18</v>
      </c>
      <c r="C70">
        <v>17.52</v>
      </c>
      <c r="D70">
        <v>14.56</v>
      </c>
      <c r="E70">
        <v>11.19</v>
      </c>
      <c r="F70">
        <v>10.58</v>
      </c>
      <c r="G70">
        <v>9.4600000000000009</v>
      </c>
      <c r="H70">
        <v>10.93</v>
      </c>
      <c r="I70">
        <v>-6.22</v>
      </c>
      <c r="J70">
        <v>2.08</v>
      </c>
      <c r="K70">
        <v>-3.13</v>
      </c>
      <c r="L70">
        <v>-2.78</v>
      </c>
    </row>
    <row r="71" spans="1:12">
      <c r="A71" t="s">
        <v>220</v>
      </c>
      <c r="B71">
        <v>1.45</v>
      </c>
      <c r="C71">
        <v>2.2599999999999998</v>
      </c>
      <c r="D71">
        <v>1.46</v>
      </c>
      <c r="E71">
        <v>1.19</v>
      </c>
      <c r="F71">
        <v>1.1599999999999999</v>
      </c>
      <c r="G71">
        <v>0.92</v>
      </c>
      <c r="H71">
        <v>-2.0499999999999998</v>
      </c>
      <c r="I71">
        <v>-0.84</v>
      </c>
      <c r="J71">
        <v>-0.43</v>
      </c>
      <c r="K71">
        <v>0.17</v>
      </c>
      <c r="L71">
        <v>0.18</v>
      </c>
    </row>
    <row r="73" spans="1:12">
      <c r="A73" t="s">
        <v>219</v>
      </c>
    </row>
    <row r="74" spans="1:12">
      <c r="A74" t="s">
        <v>218</v>
      </c>
      <c r="B74" t="s">
        <v>190</v>
      </c>
      <c r="C74" t="s">
        <v>189</v>
      </c>
      <c r="D74" t="s">
        <v>188</v>
      </c>
      <c r="E74" t="s">
        <v>187</v>
      </c>
      <c r="F74" t="s">
        <v>186</v>
      </c>
      <c r="G74" t="s">
        <v>185</v>
      </c>
      <c r="H74" t="s">
        <v>184</v>
      </c>
      <c r="I74" t="s">
        <v>183</v>
      </c>
      <c r="J74" t="s">
        <v>182</v>
      </c>
      <c r="K74" t="s">
        <v>181</v>
      </c>
      <c r="L74" t="s">
        <v>196</v>
      </c>
    </row>
    <row r="75" spans="1:12">
      <c r="A75" t="s">
        <v>217</v>
      </c>
      <c r="B75">
        <v>15.89</v>
      </c>
      <c r="C75">
        <v>16.36</v>
      </c>
      <c r="D75">
        <v>18.39</v>
      </c>
      <c r="E75">
        <v>18.37</v>
      </c>
      <c r="F75">
        <v>20.190000000000001</v>
      </c>
      <c r="G75">
        <v>21.3</v>
      </c>
      <c r="H75">
        <v>20.8</v>
      </c>
      <c r="I75">
        <v>25.31</v>
      </c>
      <c r="J75">
        <v>21.69</v>
      </c>
      <c r="K75">
        <v>22.11</v>
      </c>
      <c r="L75">
        <v>22.86</v>
      </c>
    </row>
    <row r="76" spans="1:12">
      <c r="A76" t="s">
        <v>216</v>
      </c>
      <c r="B76">
        <v>46.03</v>
      </c>
      <c r="C76">
        <v>44.94</v>
      </c>
      <c r="D76">
        <v>42.87</v>
      </c>
      <c r="E76">
        <v>41.95</v>
      </c>
      <c r="F76">
        <v>41.5</v>
      </c>
      <c r="G76">
        <v>39.659999999999997</v>
      </c>
      <c r="H76">
        <v>9.31</v>
      </c>
      <c r="I76">
        <v>11.57</v>
      </c>
      <c r="J76">
        <v>10.87</v>
      </c>
      <c r="K76">
        <v>10.93</v>
      </c>
      <c r="L76">
        <v>9.67</v>
      </c>
    </row>
    <row r="77" spans="1:12">
      <c r="A77" t="s">
        <v>215</v>
      </c>
      <c r="B77">
        <v>1.53</v>
      </c>
      <c r="C77">
        <v>1.53</v>
      </c>
      <c r="D77">
        <v>1.92</v>
      </c>
      <c r="E77">
        <v>2.2400000000000002</v>
      </c>
      <c r="F77">
        <v>2.64</v>
      </c>
      <c r="G77">
        <v>2.73</v>
      </c>
      <c r="H77">
        <v>4.57</v>
      </c>
      <c r="I77">
        <v>6.12</v>
      </c>
      <c r="J77">
        <v>5.8</v>
      </c>
      <c r="K77">
        <v>6.23</v>
      </c>
      <c r="L77">
        <v>6.4</v>
      </c>
    </row>
    <row r="78" spans="1:12">
      <c r="A78" t="s">
        <v>214</v>
      </c>
      <c r="D78">
        <v>0.1</v>
      </c>
      <c r="E78">
        <v>0.03</v>
      </c>
      <c r="F78">
        <v>0.01</v>
      </c>
      <c r="G78">
        <v>0.97</v>
      </c>
      <c r="H78">
        <v>0.56999999999999995</v>
      </c>
      <c r="I78">
        <v>0.48</v>
      </c>
      <c r="J78">
        <v>1.1200000000000001</v>
      </c>
      <c r="K78">
        <v>0.69</v>
      </c>
      <c r="L78">
        <v>2.95</v>
      </c>
    </row>
    <row r="79" spans="1:12">
      <c r="A79" t="s">
        <v>213</v>
      </c>
      <c r="B79">
        <v>63.45</v>
      </c>
      <c r="C79">
        <v>62.84</v>
      </c>
      <c r="D79">
        <v>63.28</v>
      </c>
      <c r="E79">
        <v>62.59</v>
      </c>
      <c r="F79">
        <v>64.33</v>
      </c>
      <c r="G79">
        <v>64.66</v>
      </c>
      <c r="H79">
        <v>35.24</v>
      </c>
      <c r="I79">
        <v>43.49</v>
      </c>
      <c r="J79">
        <v>39.49</v>
      </c>
      <c r="K79">
        <v>39.97</v>
      </c>
      <c r="L79">
        <v>41.88</v>
      </c>
    </row>
    <row r="80" spans="1:12">
      <c r="A80" t="s">
        <v>212</v>
      </c>
      <c r="B80">
        <v>8.85</v>
      </c>
      <c r="C80">
        <v>8.81</v>
      </c>
      <c r="D80">
        <v>9.17</v>
      </c>
      <c r="E80">
        <v>10.18</v>
      </c>
      <c r="F80">
        <v>10.48</v>
      </c>
      <c r="G80">
        <v>10.24</v>
      </c>
      <c r="H80">
        <v>10.98</v>
      </c>
      <c r="I80">
        <v>13.83</v>
      </c>
      <c r="J80">
        <v>14.25</v>
      </c>
      <c r="K80">
        <v>16.420000000000002</v>
      </c>
      <c r="L80">
        <v>17.239999999999998</v>
      </c>
    </row>
    <row r="81" spans="1:12">
      <c r="A81" t="s">
        <v>211</v>
      </c>
      <c r="B81">
        <v>9.91</v>
      </c>
      <c r="C81">
        <v>9.91</v>
      </c>
      <c r="D81">
        <v>11.81</v>
      </c>
      <c r="E81">
        <v>12.47</v>
      </c>
      <c r="F81">
        <v>14.01</v>
      </c>
      <c r="G81">
        <v>13.99</v>
      </c>
      <c r="H81">
        <v>16.7</v>
      </c>
      <c r="I81">
        <v>23.79</v>
      </c>
      <c r="J81">
        <v>27.58</v>
      </c>
      <c r="K81">
        <v>25.16</v>
      </c>
      <c r="L81">
        <v>22.08</v>
      </c>
    </row>
    <row r="82" spans="1:12">
      <c r="A82" t="s">
        <v>210</v>
      </c>
      <c r="B82">
        <v>17.79</v>
      </c>
      <c r="C82">
        <v>18.440000000000001</v>
      </c>
      <c r="D82">
        <v>15.75</v>
      </c>
      <c r="E82">
        <v>14.77</v>
      </c>
      <c r="F82">
        <v>11.18</v>
      </c>
      <c r="G82">
        <v>11.11</v>
      </c>
      <c r="H82">
        <v>37.08</v>
      </c>
      <c r="I82">
        <v>18.89</v>
      </c>
      <c r="J82">
        <v>18.68</v>
      </c>
      <c r="K82">
        <v>18.46</v>
      </c>
      <c r="L82">
        <v>18.8</v>
      </c>
    </row>
    <row r="83" spans="1:12">
      <c r="A83" t="s">
        <v>209</v>
      </c>
      <c r="B83">
        <v>100</v>
      </c>
      <c r="C83">
        <v>100</v>
      </c>
      <c r="D83">
        <v>100</v>
      </c>
      <c r="E83">
        <v>100</v>
      </c>
      <c r="F83">
        <v>100</v>
      </c>
      <c r="G83">
        <v>100</v>
      </c>
      <c r="H83">
        <v>100</v>
      </c>
      <c r="I83">
        <v>100</v>
      </c>
      <c r="J83">
        <v>100</v>
      </c>
      <c r="K83">
        <v>100</v>
      </c>
      <c r="L83">
        <v>100</v>
      </c>
    </row>
    <row r="84" spans="1:12">
      <c r="A84" t="s">
        <v>208</v>
      </c>
      <c r="B84">
        <v>2.5499999999999998</v>
      </c>
      <c r="C84">
        <v>1.96</v>
      </c>
      <c r="D84">
        <v>2.29</v>
      </c>
      <c r="E84">
        <v>2.31</v>
      </c>
      <c r="F84">
        <v>2.5299999999999998</v>
      </c>
      <c r="G84">
        <v>2.5499999999999998</v>
      </c>
      <c r="H84">
        <v>2.79</v>
      </c>
      <c r="I84">
        <v>3.97</v>
      </c>
      <c r="J84">
        <v>4.21</v>
      </c>
      <c r="K84">
        <v>5.94</v>
      </c>
      <c r="L84">
        <v>5.84</v>
      </c>
    </row>
    <row r="85" spans="1:12">
      <c r="A85" t="s">
        <v>207</v>
      </c>
      <c r="B85">
        <v>17.190000000000001</v>
      </c>
      <c r="C85">
        <v>17.22</v>
      </c>
      <c r="D85">
        <v>25.26</v>
      </c>
      <c r="E85">
        <v>23.08</v>
      </c>
      <c r="F85">
        <v>21.57</v>
      </c>
      <c r="G85">
        <v>22.21</v>
      </c>
      <c r="H85">
        <v>10.35</v>
      </c>
      <c r="I85">
        <v>8.5399999999999991</v>
      </c>
      <c r="J85">
        <v>6.84</v>
      </c>
      <c r="K85">
        <v>4.53</v>
      </c>
      <c r="L85">
        <v>5.35</v>
      </c>
    </row>
    <row r="86" spans="1:12">
      <c r="A86" t="s">
        <v>206</v>
      </c>
    </row>
    <row r="87" spans="1:12">
      <c r="A87" t="s">
        <v>205</v>
      </c>
      <c r="C87">
        <v>1.49</v>
      </c>
      <c r="D87">
        <v>1.45</v>
      </c>
      <c r="E87">
        <v>1.6</v>
      </c>
      <c r="F87">
        <v>2.02</v>
      </c>
      <c r="G87">
        <v>1.96</v>
      </c>
      <c r="H87">
        <v>3.21</v>
      </c>
      <c r="I87">
        <v>4.6100000000000003</v>
      </c>
      <c r="J87">
        <v>5.13</v>
      </c>
      <c r="K87">
        <v>7.24</v>
      </c>
      <c r="L87">
        <v>7.16</v>
      </c>
    </row>
    <row r="88" spans="1:12">
      <c r="A88" t="s">
        <v>204</v>
      </c>
      <c r="B88">
        <v>3.45</v>
      </c>
      <c r="C88">
        <v>5.22</v>
      </c>
      <c r="D88">
        <v>2.37</v>
      </c>
      <c r="E88">
        <v>2.5099999999999998</v>
      </c>
      <c r="F88">
        <v>2.4</v>
      </c>
      <c r="G88">
        <v>2.87</v>
      </c>
      <c r="H88">
        <v>5.42</v>
      </c>
      <c r="I88">
        <v>5.59</v>
      </c>
      <c r="J88">
        <v>5.85</v>
      </c>
      <c r="K88">
        <v>5.94</v>
      </c>
      <c r="L88">
        <v>6.24</v>
      </c>
    </row>
    <row r="89" spans="1:12">
      <c r="A89" t="s">
        <v>203</v>
      </c>
      <c r="B89">
        <v>23.19</v>
      </c>
      <c r="C89">
        <v>25.9</v>
      </c>
      <c r="D89">
        <v>31.37</v>
      </c>
      <c r="E89">
        <v>29.5</v>
      </c>
      <c r="F89">
        <v>28.52</v>
      </c>
      <c r="G89">
        <v>29.6</v>
      </c>
      <c r="H89">
        <v>21.78</v>
      </c>
      <c r="I89">
        <v>22.71</v>
      </c>
      <c r="J89">
        <v>22.03</v>
      </c>
      <c r="K89">
        <v>23.65</v>
      </c>
      <c r="L89">
        <v>24.59</v>
      </c>
    </row>
    <row r="90" spans="1:12">
      <c r="A90" t="s">
        <v>202</v>
      </c>
      <c r="B90">
        <v>43.7</v>
      </c>
      <c r="C90">
        <v>41.94</v>
      </c>
      <c r="D90">
        <v>38.11</v>
      </c>
      <c r="E90">
        <v>37.82</v>
      </c>
      <c r="F90">
        <v>37.33</v>
      </c>
      <c r="G90">
        <v>34.85</v>
      </c>
      <c r="H90">
        <v>30.04</v>
      </c>
      <c r="I90">
        <v>28.93</v>
      </c>
      <c r="J90">
        <v>30.52</v>
      </c>
      <c r="K90">
        <v>33.57</v>
      </c>
      <c r="L90">
        <v>30.9</v>
      </c>
    </row>
    <row r="91" spans="1:12">
      <c r="A91" t="s">
        <v>201</v>
      </c>
      <c r="B91">
        <v>17.96</v>
      </c>
      <c r="C91">
        <v>16.21</v>
      </c>
      <c r="D91">
        <v>14.24</v>
      </c>
      <c r="E91">
        <v>14.59</v>
      </c>
      <c r="F91">
        <v>14.07</v>
      </c>
      <c r="G91">
        <v>15.52</v>
      </c>
      <c r="H91">
        <v>28.16</v>
      </c>
      <c r="I91">
        <v>27.5</v>
      </c>
      <c r="J91">
        <v>29.61</v>
      </c>
      <c r="K91">
        <v>32.049999999999997</v>
      </c>
      <c r="L91">
        <v>32.24</v>
      </c>
    </row>
    <row r="92" spans="1:12">
      <c r="A92" t="s">
        <v>200</v>
      </c>
      <c r="B92">
        <v>84.85</v>
      </c>
      <c r="C92">
        <v>84.06</v>
      </c>
      <c r="D92">
        <v>83.73</v>
      </c>
      <c r="E92">
        <v>81.900000000000006</v>
      </c>
      <c r="F92">
        <v>79.92</v>
      </c>
      <c r="G92">
        <v>79.959999999999994</v>
      </c>
      <c r="H92">
        <v>79.98</v>
      </c>
      <c r="I92">
        <v>79.14</v>
      </c>
      <c r="J92">
        <v>82.16</v>
      </c>
      <c r="K92">
        <v>89.27</v>
      </c>
      <c r="L92">
        <v>87.73</v>
      </c>
    </row>
    <row r="93" spans="1:12">
      <c r="A93" t="s">
        <v>199</v>
      </c>
      <c r="B93">
        <v>15.15</v>
      </c>
      <c r="C93">
        <v>15.94</v>
      </c>
      <c r="D93">
        <v>16.27</v>
      </c>
      <c r="E93">
        <v>18.100000000000001</v>
      </c>
      <c r="F93">
        <v>20.079999999999998</v>
      </c>
      <c r="G93">
        <v>20.04</v>
      </c>
      <c r="H93">
        <v>20.02</v>
      </c>
      <c r="I93">
        <v>20.86</v>
      </c>
      <c r="J93">
        <v>17.84</v>
      </c>
      <c r="K93">
        <v>10.73</v>
      </c>
      <c r="L93">
        <v>12.27</v>
      </c>
    </row>
    <row r="94" spans="1:12">
      <c r="A94" t="s">
        <v>198</v>
      </c>
      <c r="B94">
        <v>100</v>
      </c>
      <c r="C94">
        <v>100</v>
      </c>
      <c r="D94">
        <v>100</v>
      </c>
      <c r="E94">
        <v>100</v>
      </c>
      <c r="F94">
        <v>100</v>
      </c>
      <c r="G94">
        <v>100</v>
      </c>
      <c r="H94">
        <v>100</v>
      </c>
      <c r="I94">
        <v>100</v>
      </c>
      <c r="J94">
        <v>100</v>
      </c>
      <c r="K94">
        <v>100</v>
      </c>
      <c r="L94">
        <v>100</v>
      </c>
    </row>
    <row r="96" spans="1:12">
      <c r="A96" t="s">
        <v>197</v>
      </c>
      <c r="B96" t="s">
        <v>190</v>
      </c>
      <c r="C96" t="s">
        <v>189</v>
      </c>
      <c r="D96" t="s">
        <v>188</v>
      </c>
      <c r="E96" t="s">
        <v>187</v>
      </c>
      <c r="F96" t="s">
        <v>186</v>
      </c>
      <c r="G96" t="s">
        <v>185</v>
      </c>
      <c r="H96" t="s">
        <v>184</v>
      </c>
      <c r="I96" t="s">
        <v>183</v>
      </c>
      <c r="J96" t="s">
        <v>182</v>
      </c>
      <c r="K96" t="s">
        <v>181</v>
      </c>
      <c r="L96" t="s">
        <v>196</v>
      </c>
    </row>
    <row r="97" spans="1:12">
      <c r="A97" t="s">
        <v>168</v>
      </c>
      <c r="B97">
        <v>2.76</v>
      </c>
      <c r="C97">
        <v>2.44</v>
      </c>
      <c r="D97">
        <v>2.02</v>
      </c>
      <c r="E97">
        <v>2.13</v>
      </c>
      <c r="F97">
        <v>2.2799999999999998</v>
      </c>
      <c r="G97">
        <v>2.21</v>
      </c>
      <c r="H97">
        <v>1.62</v>
      </c>
      <c r="I97">
        <v>1.92</v>
      </c>
      <c r="J97">
        <v>1.88</v>
      </c>
      <c r="K97">
        <v>1.81</v>
      </c>
      <c r="L97">
        <v>1.82</v>
      </c>
    </row>
    <row r="98" spans="1:12">
      <c r="A98" t="s">
        <v>195</v>
      </c>
      <c r="B98">
        <v>2.7</v>
      </c>
      <c r="C98">
        <v>2.38</v>
      </c>
      <c r="D98">
        <v>1.96</v>
      </c>
      <c r="E98">
        <v>2.06</v>
      </c>
      <c r="F98">
        <v>2.1800000000000002</v>
      </c>
      <c r="G98">
        <v>2.09</v>
      </c>
      <c r="H98">
        <v>1.39</v>
      </c>
      <c r="I98">
        <v>1.63</v>
      </c>
      <c r="J98">
        <v>1.55</v>
      </c>
      <c r="K98">
        <v>1.5</v>
      </c>
      <c r="L98">
        <v>1.42</v>
      </c>
    </row>
    <row r="99" spans="1:12">
      <c r="A99" t="s">
        <v>194</v>
      </c>
      <c r="B99">
        <v>6.67</v>
      </c>
      <c r="C99">
        <v>6.32</v>
      </c>
      <c r="D99">
        <v>6.16</v>
      </c>
      <c r="E99">
        <v>5.57</v>
      </c>
      <c r="F99">
        <v>5.03</v>
      </c>
      <c r="G99">
        <v>5.0599999999999996</v>
      </c>
      <c r="H99">
        <v>5.01</v>
      </c>
      <c r="I99">
        <v>4.82</v>
      </c>
      <c r="J99">
        <v>5.88</v>
      </c>
      <c r="K99">
        <v>9.98</v>
      </c>
      <c r="L99">
        <v>8.7200000000000006</v>
      </c>
    </row>
    <row r="100" spans="1:12">
      <c r="A100" t="s">
        <v>193</v>
      </c>
      <c r="B100">
        <v>2.88</v>
      </c>
      <c r="C100">
        <v>2.63</v>
      </c>
      <c r="D100">
        <v>2.34</v>
      </c>
      <c r="E100">
        <v>2.09</v>
      </c>
      <c r="F100">
        <v>1.86</v>
      </c>
      <c r="G100">
        <v>1.74</v>
      </c>
      <c r="H100">
        <v>1.5</v>
      </c>
      <c r="I100">
        <v>1.39</v>
      </c>
      <c r="J100">
        <v>1.71</v>
      </c>
      <c r="K100">
        <v>3.13</v>
      </c>
      <c r="L100">
        <v>2.63</v>
      </c>
    </row>
    <row r="102" spans="1:12">
      <c r="A102" t="s">
        <v>192</v>
      </c>
    </row>
    <row r="103" spans="1:12">
      <c r="A103" t="s">
        <v>191</v>
      </c>
      <c r="B103" t="s">
        <v>190</v>
      </c>
      <c r="C103" t="s">
        <v>189</v>
      </c>
      <c r="D103" t="s">
        <v>188</v>
      </c>
      <c r="E103" t="s">
        <v>187</v>
      </c>
      <c r="F103" t="s">
        <v>186</v>
      </c>
      <c r="G103" t="s">
        <v>185</v>
      </c>
      <c r="H103" t="s">
        <v>184</v>
      </c>
      <c r="I103" t="s">
        <v>183</v>
      </c>
      <c r="J103" t="s">
        <v>182</v>
      </c>
      <c r="K103" t="s">
        <v>181</v>
      </c>
      <c r="L103" t="s">
        <v>180</v>
      </c>
    </row>
    <row r="104" spans="1:12">
      <c r="A104" t="s">
        <v>179</v>
      </c>
      <c r="B104">
        <v>44.08</v>
      </c>
      <c r="C104">
        <v>42.62</v>
      </c>
      <c r="D104">
        <v>408.7</v>
      </c>
      <c r="E104">
        <v>730.32</v>
      </c>
      <c r="F104">
        <v>693.11</v>
      </c>
      <c r="G104">
        <v>631.39</v>
      </c>
      <c r="H104">
        <v>455.03</v>
      </c>
      <c r="I104">
        <v>114.96</v>
      </c>
      <c r="J104">
        <v>107.7</v>
      </c>
      <c r="K104">
        <v>93.56</v>
      </c>
      <c r="L104">
        <v>73.459999999999994</v>
      </c>
    </row>
    <row r="105" spans="1:12">
      <c r="A105" t="s">
        <v>178</v>
      </c>
      <c r="B105">
        <v>61.68</v>
      </c>
      <c r="C105">
        <v>59.84</v>
      </c>
      <c r="D105">
        <v>56.26</v>
      </c>
      <c r="E105">
        <v>61.89</v>
      </c>
      <c r="F105">
        <v>69.06</v>
      </c>
      <c r="G105">
        <v>71.23</v>
      </c>
      <c r="H105">
        <v>86.33</v>
      </c>
      <c r="I105">
        <v>89.72</v>
      </c>
      <c r="J105">
        <v>84.99</v>
      </c>
      <c r="K105">
        <v>78.599999999999994</v>
      </c>
      <c r="L105">
        <v>77.56</v>
      </c>
    </row>
    <row r="106" spans="1:12">
      <c r="A106" t="s">
        <v>177</v>
      </c>
      <c r="B106">
        <v>97.41</v>
      </c>
      <c r="C106">
        <v>87.44</v>
      </c>
      <c r="D106">
        <v>69.02</v>
      </c>
      <c r="E106">
        <v>68.06</v>
      </c>
      <c r="F106">
        <v>67.89</v>
      </c>
      <c r="G106">
        <v>66.75</v>
      </c>
      <c r="H106">
        <v>64.45</v>
      </c>
      <c r="I106">
        <v>56.22</v>
      </c>
      <c r="J106">
        <v>56.79</v>
      </c>
      <c r="K106">
        <v>61.64</v>
      </c>
      <c r="L106">
        <v>61.49</v>
      </c>
    </row>
    <row r="107" spans="1:12">
      <c r="A107" t="s">
        <v>176</v>
      </c>
      <c r="B107">
        <v>8.36</v>
      </c>
      <c r="C107">
        <v>15.02</v>
      </c>
      <c r="D107">
        <v>395.94</v>
      </c>
      <c r="E107">
        <v>724.15</v>
      </c>
      <c r="F107">
        <v>694.28</v>
      </c>
      <c r="G107">
        <v>635.88</v>
      </c>
      <c r="H107">
        <v>476.91</v>
      </c>
      <c r="I107">
        <v>148.46</v>
      </c>
      <c r="J107">
        <v>135.9</v>
      </c>
      <c r="K107">
        <v>110.52</v>
      </c>
      <c r="L107">
        <v>89.53</v>
      </c>
    </row>
    <row r="108" spans="1:12">
      <c r="A108" t="s">
        <v>175</v>
      </c>
      <c r="B108">
        <v>8.2799999999999994</v>
      </c>
      <c r="C108">
        <v>8.56</v>
      </c>
      <c r="D108">
        <v>0.89</v>
      </c>
      <c r="E108">
        <v>0.5</v>
      </c>
      <c r="F108">
        <v>0.53</v>
      </c>
      <c r="G108">
        <v>0.57999999999999996</v>
      </c>
      <c r="H108">
        <v>0.8</v>
      </c>
      <c r="I108">
        <v>3.17</v>
      </c>
      <c r="J108">
        <v>3.38</v>
      </c>
      <c r="K108">
        <v>3.9</v>
      </c>
      <c r="L108">
        <v>4.97</v>
      </c>
    </row>
    <row r="109" spans="1:12">
      <c r="A109" t="s">
        <v>174</v>
      </c>
      <c r="B109">
        <v>5.92</v>
      </c>
      <c r="C109">
        <v>6.1</v>
      </c>
      <c r="D109">
        <v>6.49</v>
      </c>
      <c r="E109">
        <v>5.9</v>
      </c>
      <c r="F109">
        <v>5.29</v>
      </c>
      <c r="G109">
        <v>5.12</v>
      </c>
      <c r="H109">
        <v>4.2300000000000004</v>
      </c>
      <c r="I109">
        <v>4.07</v>
      </c>
      <c r="J109">
        <v>4.29</v>
      </c>
      <c r="K109">
        <v>4.6399999999999997</v>
      </c>
      <c r="L109">
        <v>4.71</v>
      </c>
    </row>
    <row r="110" spans="1:12">
      <c r="A110" t="s">
        <v>173</v>
      </c>
      <c r="B110">
        <v>2.12</v>
      </c>
      <c r="C110">
        <v>2.2200000000000002</v>
      </c>
      <c r="D110">
        <v>2.16</v>
      </c>
      <c r="E110">
        <v>2.14</v>
      </c>
      <c r="F110">
        <v>2.06</v>
      </c>
      <c r="G110">
        <v>2.19</v>
      </c>
      <c r="H110">
        <v>1.91</v>
      </c>
      <c r="I110">
        <v>2.29</v>
      </c>
      <c r="J110">
        <v>2.2999999999999998</v>
      </c>
      <c r="K110">
        <v>2.3199999999999998</v>
      </c>
      <c r="L110">
        <v>2.31</v>
      </c>
    </row>
    <row r="111" spans="1:12">
      <c r="A111" t="s">
        <v>172</v>
      </c>
      <c r="B111">
        <v>0.2</v>
      </c>
      <c r="C111">
        <v>0.2</v>
      </c>
      <c r="D111">
        <v>0.19</v>
      </c>
      <c r="E111">
        <v>0.21</v>
      </c>
      <c r="F111">
        <v>0.21</v>
      </c>
      <c r="G111">
        <v>0.23</v>
      </c>
      <c r="H111">
        <v>0.2</v>
      </c>
      <c r="I111">
        <v>0.28000000000000003</v>
      </c>
      <c r="J111">
        <v>0.32</v>
      </c>
      <c r="K111">
        <v>0.35</v>
      </c>
      <c r="L111">
        <v>0.37</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1"/>
  <sheetViews>
    <sheetView topLeftCell="A25" workbookViewId="0">
      <selection activeCell="J38" sqref="J38"/>
    </sheetView>
  </sheetViews>
  <sheetFormatPr defaultRowHeight="14.5"/>
  <cols>
    <col min="1" max="1" width="33.1796875" customWidth="1"/>
  </cols>
  <sheetData>
    <row r="1" spans="1:12">
      <c r="A1" t="s">
        <v>343</v>
      </c>
    </row>
    <row r="2" spans="1:12">
      <c r="A2" t="s">
        <v>271</v>
      </c>
    </row>
    <row r="3" spans="1:12">
      <c r="B3" t="s">
        <v>190</v>
      </c>
      <c r="C3" t="s">
        <v>189</v>
      </c>
      <c r="D3" t="s">
        <v>188</v>
      </c>
      <c r="E3" t="s">
        <v>187</v>
      </c>
      <c r="F3" t="s">
        <v>186</v>
      </c>
      <c r="G3" t="s">
        <v>185</v>
      </c>
      <c r="H3" t="s">
        <v>184</v>
      </c>
      <c r="I3" t="s">
        <v>183</v>
      </c>
      <c r="J3" t="s">
        <v>182</v>
      </c>
      <c r="K3" t="s">
        <v>181</v>
      </c>
      <c r="L3" t="s">
        <v>180</v>
      </c>
    </row>
    <row r="4" spans="1:12">
      <c r="A4" t="s">
        <v>270</v>
      </c>
      <c r="B4" s="67">
        <v>68281</v>
      </c>
      <c r="C4" s="67">
        <v>64306</v>
      </c>
      <c r="D4" s="67">
        <v>68735</v>
      </c>
      <c r="E4" s="67">
        <v>81698</v>
      </c>
      <c r="F4" s="67">
        <v>86623</v>
      </c>
      <c r="G4" s="67">
        <v>90762</v>
      </c>
      <c r="H4" s="67">
        <v>96114</v>
      </c>
      <c r="I4" s="67">
        <v>94571</v>
      </c>
      <c r="J4" s="67">
        <v>93392</v>
      </c>
      <c r="K4" s="67">
        <v>101127</v>
      </c>
      <c r="L4" s="67">
        <v>92155</v>
      </c>
    </row>
    <row r="5" spans="1:12">
      <c r="A5" t="s">
        <v>269</v>
      </c>
      <c r="B5">
        <v>17.2</v>
      </c>
      <c r="C5">
        <v>19.399999999999999</v>
      </c>
      <c r="D5">
        <v>18.7</v>
      </c>
      <c r="E5">
        <v>16</v>
      </c>
      <c r="F5">
        <v>15.4</v>
      </c>
      <c r="G5">
        <v>15.4</v>
      </c>
      <c r="H5">
        <v>14.6</v>
      </c>
      <c r="I5">
        <v>14.6</v>
      </c>
      <c r="J5">
        <v>18.600000000000001</v>
      </c>
      <c r="K5">
        <v>19.399999999999999</v>
      </c>
      <c r="L5">
        <v>13.6</v>
      </c>
    </row>
    <row r="6" spans="1:12">
      <c r="A6" t="s">
        <v>268</v>
      </c>
      <c r="B6" s="67">
        <v>2120</v>
      </c>
      <c r="C6" s="67">
        <v>4965</v>
      </c>
      <c r="D6" s="67">
        <v>5820</v>
      </c>
      <c r="E6" s="67">
        <v>6039</v>
      </c>
      <c r="F6" s="67">
        <v>6328</v>
      </c>
      <c r="G6" s="67">
        <v>7196</v>
      </c>
      <c r="H6" s="67">
        <v>7170</v>
      </c>
      <c r="I6" s="67">
        <v>5538</v>
      </c>
      <c r="J6" s="67">
        <v>10053</v>
      </c>
      <c r="K6" s="67">
        <v>11801</v>
      </c>
      <c r="L6" s="67">
        <v>4968</v>
      </c>
    </row>
    <row r="7" spans="1:12">
      <c r="A7" t="s">
        <v>267</v>
      </c>
      <c r="B7">
        <v>3.1</v>
      </c>
      <c r="C7">
        <v>7.7</v>
      </c>
      <c r="D7">
        <v>8.5</v>
      </c>
      <c r="E7">
        <v>7.4</v>
      </c>
      <c r="F7">
        <v>7.3</v>
      </c>
      <c r="G7">
        <v>7.9</v>
      </c>
      <c r="H7">
        <v>7.5</v>
      </c>
      <c r="I7">
        <v>5.9</v>
      </c>
      <c r="J7">
        <v>10.8</v>
      </c>
      <c r="K7">
        <v>11.7</v>
      </c>
      <c r="L7">
        <v>5.4</v>
      </c>
    </row>
    <row r="8" spans="1:12">
      <c r="A8" t="s">
        <v>266</v>
      </c>
      <c r="B8" s="67">
        <v>1312</v>
      </c>
      <c r="C8" s="67">
        <v>3307</v>
      </c>
      <c r="D8" s="67">
        <v>4018</v>
      </c>
      <c r="E8" s="67">
        <v>3900</v>
      </c>
      <c r="F8" s="67">
        <v>4585</v>
      </c>
      <c r="G8" s="67">
        <v>5446</v>
      </c>
      <c r="H8" s="67">
        <v>5176</v>
      </c>
      <c r="I8" s="67">
        <v>4895</v>
      </c>
      <c r="J8" s="67">
        <v>8197</v>
      </c>
      <c r="K8" s="67">
        <v>10460</v>
      </c>
      <c r="L8" s="67">
        <v>4994</v>
      </c>
    </row>
    <row r="9" spans="1:12">
      <c r="A9" t="s">
        <v>265</v>
      </c>
      <c r="B9">
        <v>1.84</v>
      </c>
      <c r="C9">
        <v>4.45</v>
      </c>
      <c r="D9">
        <v>5.34</v>
      </c>
      <c r="E9">
        <v>5.1100000000000003</v>
      </c>
      <c r="F9">
        <v>5.96</v>
      </c>
      <c r="G9">
        <v>7.38</v>
      </c>
      <c r="H9">
        <v>7.44</v>
      </c>
      <c r="I9">
        <v>7.83</v>
      </c>
      <c r="J9">
        <v>13.85</v>
      </c>
      <c r="K9">
        <v>17.850000000000001</v>
      </c>
      <c r="L9">
        <v>8.57</v>
      </c>
    </row>
    <row r="10" spans="1:12">
      <c r="A10" t="s">
        <v>264</v>
      </c>
      <c r="B10">
        <v>1.68</v>
      </c>
      <c r="C10">
        <v>1.68</v>
      </c>
      <c r="D10">
        <v>1.68</v>
      </c>
      <c r="E10">
        <v>1.76</v>
      </c>
      <c r="F10">
        <v>1.94</v>
      </c>
      <c r="G10">
        <v>2.92</v>
      </c>
      <c r="H10">
        <v>3.64</v>
      </c>
      <c r="I10">
        <v>4.3600000000000003</v>
      </c>
      <c r="J10">
        <v>5.68</v>
      </c>
      <c r="K10">
        <v>6.84</v>
      </c>
      <c r="L10">
        <v>7.53</v>
      </c>
    </row>
    <row r="11" spans="1:12">
      <c r="A11" t="s">
        <v>263</v>
      </c>
      <c r="B11">
        <v>89.8</v>
      </c>
      <c r="C11">
        <v>37.700000000000003</v>
      </c>
      <c r="D11">
        <v>33.200000000000003</v>
      </c>
      <c r="E11">
        <v>34.4</v>
      </c>
      <c r="F11">
        <v>33.700000000000003</v>
      </c>
      <c r="G11">
        <v>38.4</v>
      </c>
      <c r="H11">
        <v>43.6</v>
      </c>
      <c r="I11">
        <v>63.7</v>
      </c>
      <c r="J11">
        <v>49.4</v>
      </c>
      <c r="K11">
        <v>38.6</v>
      </c>
      <c r="L11">
        <v>87.8</v>
      </c>
    </row>
    <row r="12" spans="1:12">
      <c r="A12" t="s">
        <v>262</v>
      </c>
      <c r="B12">
        <v>713</v>
      </c>
      <c r="C12">
        <v>741</v>
      </c>
      <c r="D12">
        <v>751</v>
      </c>
      <c r="E12">
        <v>762</v>
      </c>
      <c r="F12">
        <v>768</v>
      </c>
      <c r="G12">
        <v>737</v>
      </c>
      <c r="H12">
        <v>695</v>
      </c>
      <c r="I12">
        <v>642</v>
      </c>
      <c r="J12">
        <v>610</v>
      </c>
      <c r="K12">
        <v>586</v>
      </c>
      <c r="L12">
        <v>572</v>
      </c>
    </row>
    <row r="13" spans="1:12">
      <c r="A13" t="s">
        <v>261</v>
      </c>
      <c r="B13">
        <v>2.93</v>
      </c>
      <c r="C13">
        <v>3.76</v>
      </c>
      <c r="D13">
        <v>8.01</v>
      </c>
      <c r="E13">
        <v>7.76</v>
      </c>
      <c r="F13">
        <v>11.98</v>
      </c>
      <c r="G13">
        <v>20.53</v>
      </c>
      <c r="H13">
        <v>10.11</v>
      </c>
      <c r="I13">
        <v>3.38</v>
      </c>
      <c r="J13">
        <v>1.84</v>
      </c>
      <c r="K13">
        <v>-2.27</v>
      </c>
      <c r="L13">
        <v>-9.4600000000000009</v>
      </c>
    </row>
    <row r="14" spans="1:12">
      <c r="A14" t="s">
        <v>260</v>
      </c>
      <c r="B14" s="67">
        <v>5603</v>
      </c>
      <c r="C14" s="67">
        <v>2952</v>
      </c>
      <c r="D14" s="67">
        <v>4023</v>
      </c>
      <c r="E14" s="67">
        <v>7508</v>
      </c>
      <c r="F14" s="67">
        <v>8179</v>
      </c>
      <c r="G14" s="67">
        <v>8858</v>
      </c>
      <c r="H14" s="67">
        <v>9363</v>
      </c>
      <c r="I14" s="67">
        <v>10499</v>
      </c>
      <c r="J14" s="67">
        <v>13344</v>
      </c>
      <c r="K14" s="67">
        <v>15322</v>
      </c>
      <c r="L14" s="67">
        <v>9704</v>
      </c>
    </row>
    <row r="15" spans="1:12">
      <c r="A15" t="s">
        <v>259</v>
      </c>
      <c r="B15" s="67">
        <v>-1186</v>
      </c>
      <c r="C15" s="67">
        <v>-1127</v>
      </c>
      <c r="D15" s="67">
        <v>-1713</v>
      </c>
      <c r="E15" s="67">
        <v>-1710</v>
      </c>
      <c r="F15" s="67">
        <v>-2238</v>
      </c>
      <c r="G15" s="67">
        <v>-2236</v>
      </c>
      <c r="H15" s="67">
        <v>-2450</v>
      </c>
      <c r="I15" s="67">
        <v>-2613</v>
      </c>
      <c r="J15" s="67">
        <v>-1870</v>
      </c>
      <c r="K15" s="67">
        <v>-1791</v>
      </c>
      <c r="L15" s="67">
        <v>-1907</v>
      </c>
    </row>
    <row r="16" spans="1:12">
      <c r="A16" t="s">
        <v>258</v>
      </c>
      <c r="B16" s="67">
        <v>4417</v>
      </c>
      <c r="C16" s="67">
        <v>1825</v>
      </c>
      <c r="D16" s="67">
        <v>2310</v>
      </c>
      <c r="E16" s="67">
        <v>5798</v>
      </c>
      <c r="F16" s="67">
        <v>5941</v>
      </c>
      <c r="G16" s="67">
        <v>6622</v>
      </c>
      <c r="H16" s="67">
        <v>6913</v>
      </c>
      <c r="I16" s="67">
        <v>7886</v>
      </c>
      <c r="J16" s="67">
        <v>11474</v>
      </c>
      <c r="K16" s="67">
        <v>13531</v>
      </c>
      <c r="L16" s="67">
        <v>7797</v>
      </c>
    </row>
    <row r="17" spans="1:12">
      <c r="A17" t="s">
        <v>257</v>
      </c>
      <c r="B17">
        <v>6.19</v>
      </c>
      <c r="C17">
        <v>2.4500000000000002</v>
      </c>
      <c r="D17">
        <v>0.89</v>
      </c>
      <c r="E17">
        <v>7.61</v>
      </c>
      <c r="F17">
        <v>11.74</v>
      </c>
      <c r="G17">
        <v>3.87</v>
      </c>
      <c r="H17">
        <v>12.39</v>
      </c>
      <c r="I17">
        <v>12.44</v>
      </c>
      <c r="J17">
        <v>18.23</v>
      </c>
      <c r="K17">
        <v>22.9</v>
      </c>
    </row>
    <row r="18" spans="1:12">
      <c r="A18" t="s">
        <v>256</v>
      </c>
      <c r="B18" s="67">
        <v>2392</v>
      </c>
      <c r="C18" s="67">
        <v>5177</v>
      </c>
      <c r="D18" s="67">
        <v>8536</v>
      </c>
      <c r="E18" s="67">
        <v>12327</v>
      </c>
      <c r="F18" s="67">
        <v>13588</v>
      </c>
      <c r="G18" s="67">
        <v>11068</v>
      </c>
      <c r="H18" s="67">
        <v>17822</v>
      </c>
      <c r="I18" s="67">
        <v>12354</v>
      </c>
      <c r="J18" s="67">
        <v>8892</v>
      </c>
      <c r="K18" s="67">
        <v>6240</v>
      </c>
    </row>
    <row r="20" spans="1:12">
      <c r="A20" t="s">
        <v>255</v>
      </c>
    </row>
    <row r="21" spans="1:12">
      <c r="A21" t="s">
        <v>254</v>
      </c>
      <c r="B21" t="s">
        <v>190</v>
      </c>
      <c r="C21" t="s">
        <v>189</v>
      </c>
      <c r="D21" t="s">
        <v>188</v>
      </c>
      <c r="E21" t="s">
        <v>187</v>
      </c>
      <c r="F21" t="s">
        <v>186</v>
      </c>
      <c r="G21" t="s">
        <v>185</v>
      </c>
      <c r="H21" t="s">
        <v>184</v>
      </c>
      <c r="I21" t="s">
        <v>183</v>
      </c>
      <c r="J21" t="s">
        <v>182</v>
      </c>
      <c r="K21" t="s">
        <v>181</v>
      </c>
      <c r="L21" t="s">
        <v>180</v>
      </c>
    </row>
    <row r="22" spans="1:12">
      <c r="A22" t="s">
        <v>253</v>
      </c>
      <c r="B22">
        <v>100</v>
      </c>
      <c r="C22">
        <v>100</v>
      </c>
      <c r="D22">
        <v>100</v>
      </c>
      <c r="E22">
        <v>100</v>
      </c>
      <c r="F22">
        <v>100</v>
      </c>
      <c r="G22">
        <v>100</v>
      </c>
      <c r="H22">
        <v>100</v>
      </c>
      <c r="I22">
        <v>100</v>
      </c>
      <c r="J22">
        <v>100</v>
      </c>
      <c r="K22">
        <v>100</v>
      </c>
      <c r="L22">
        <v>100</v>
      </c>
    </row>
    <row r="23" spans="1:12">
      <c r="A23" t="s">
        <v>252</v>
      </c>
      <c r="B23">
        <v>82.8</v>
      </c>
      <c r="C23">
        <v>80.62</v>
      </c>
      <c r="D23">
        <v>81.28</v>
      </c>
      <c r="E23">
        <v>84.02</v>
      </c>
      <c r="F23">
        <v>84.58</v>
      </c>
      <c r="G23">
        <v>84.56</v>
      </c>
      <c r="H23">
        <v>85.41</v>
      </c>
      <c r="I23">
        <v>85.43</v>
      </c>
      <c r="J23">
        <v>81.45</v>
      </c>
      <c r="K23">
        <v>80.58</v>
      </c>
      <c r="L23">
        <v>86.36</v>
      </c>
    </row>
    <row r="24" spans="1:12">
      <c r="A24" t="s">
        <v>251</v>
      </c>
      <c r="B24">
        <v>17.2</v>
      </c>
      <c r="C24">
        <v>19.38</v>
      </c>
      <c r="D24">
        <v>18.72</v>
      </c>
      <c r="E24">
        <v>15.98</v>
      </c>
      <c r="F24">
        <v>15.42</v>
      </c>
      <c r="G24">
        <v>15.44</v>
      </c>
      <c r="H24">
        <v>14.59</v>
      </c>
      <c r="I24">
        <v>14.57</v>
      </c>
      <c r="J24">
        <v>18.55</v>
      </c>
      <c r="K24">
        <v>19.420000000000002</v>
      </c>
      <c r="L24">
        <v>13.64</v>
      </c>
    </row>
    <row r="25" spans="1:12">
      <c r="A25" t="s">
        <v>250</v>
      </c>
      <c r="B25">
        <v>4.93</v>
      </c>
      <c r="C25">
        <v>5.67</v>
      </c>
      <c r="D25">
        <v>4.96</v>
      </c>
      <c r="E25">
        <v>4.55</v>
      </c>
      <c r="F25">
        <v>4.57</v>
      </c>
      <c r="G25">
        <v>4.1500000000000004</v>
      </c>
      <c r="H25">
        <v>3.67</v>
      </c>
      <c r="I25">
        <v>3.82</v>
      </c>
      <c r="J25">
        <v>4.38</v>
      </c>
      <c r="K25">
        <v>4.5199999999999996</v>
      </c>
      <c r="L25">
        <v>4.59</v>
      </c>
    </row>
    <row r="26" spans="1:12">
      <c r="A26" t="s">
        <v>249</v>
      </c>
      <c r="B26">
        <v>9.5299999999999994</v>
      </c>
      <c r="C26">
        <v>6.41</v>
      </c>
      <c r="D26">
        <v>5.7</v>
      </c>
      <c r="E26">
        <v>4.04</v>
      </c>
      <c r="F26">
        <v>3.55</v>
      </c>
      <c r="G26">
        <v>3.36</v>
      </c>
      <c r="H26">
        <v>3.47</v>
      </c>
      <c r="I26">
        <v>4.8899999999999997</v>
      </c>
      <c r="J26">
        <v>3.4</v>
      </c>
      <c r="K26">
        <v>3.23</v>
      </c>
      <c r="L26">
        <v>3.66</v>
      </c>
    </row>
    <row r="27" spans="1:12">
      <c r="A27" t="s">
        <v>248</v>
      </c>
      <c r="B27">
        <v>-0.36</v>
      </c>
      <c r="C27">
        <v>-0.42</v>
      </c>
      <c r="D27">
        <v>-0.4</v>
      </c>
    </row>
    <row r="28" spans="1:12">
      <c r="A28" t="s">
        <v>247</v>
      </c>
      <c r="B28">
        <v>3.1</v>
      </c>
      <c r="C28">
        <v>7.72</v>
      </c>
      <c r="D28">
        <v>8.4700000000000006</v>
      </c>
      <c r="E28">
        <v>7.39</v>
      </c>
      <c r="F28">
        <v>7.31</v>
      </c>
      <c r="G28">
        <v>7.93</v>
      </c>
      <c r="H28">
        <v>7.46</v>
      </c>
      <c r="I28">
        <v>5.86</v>
      </c>
      <c r="J28">
        <v>10.76</v>
      </c>
      <c r="K28">
        <v>11.67</v>
      </c>
      <c r="L28">
        <v>5.39</v>
      </c>
    </row>
    <row r="29" spans="1:12">
      <c r="A29" t="s">
        <v>246</v>
      </c>
      <c r="B29">
        <v>-0.56999999999999995</v>
      </c>
      <c r="C29">
        <v>-0.71</v>
      </c>
      <c r="D29">
        <v>-0.62</v>
      </c>
      <c r="E29">
        <v>-0.16</v>
      </c>
      <c r="F29">
        <v>-0.11</v>
      </c>
      <c r="G29">
        <v>-7.0000000000000007E-2</v>
      </c>
      <c r="H29">
        <v>-0.02</v>
      </c>
      <c r="I29">
        <v>0.03</v>
      </c>
      <c r="J29">
        <v>-0.01</v>
      </c>
      <c r="K29">
        <v>-0.19</v>
      </c>
      <c r="L29">
        <v>0.13</v>
      </c>
    </row>
    <row r="30" spans="1:12">
      <c r="A30" t="s">
        <v>245</v>
      </c>
      <c r="B30">
        <v>2.54</v>
      </c>
      <c r="C30">
        <v>7.01</v>
      </c>
      <c r="D30">
        <v>7.85</v>
      </c>
      <c r="E30">
        <v>7.23</v>
      </c>
      <c r="F30">
        <v>7.19</v>
      </c>
      <c r="G30">
        <v>7.86</v>
      </c>
      <c r="H30">
        <v>7.44</v>
      </c>
      <c r="I30">
        <v>5.89</v>
      </c>
      <c r="J30">
        <v>10.76</v>
      </c>
      <c r="K30">
        <v>11.47</v>
      </c>
      <c r="L30">
        <v>5.52</v>
      </c>
    </row>
    <row r="32" spans="1:12">
      <c r="A32" t="s">
        <v>244</v>
      </c>
      <c r="B32" t="s">
        <v>190</v>
      </c>
      <c r="C32" t="s">
        <v>189</v>
      </c>
      <c r="D32" t="s">
        <v>188</v>
      </c>
      <c r="E32" t="s">
        <v>187</v>
      </c>
      <c r="F32" t="s">
        <v>186</v>
      </c>
      <c r="G32" t="s">
        <v>185</v>
      </c>
      <c r="H32" t="s">
        <v>184</v>
      </c>
      <c r="I32" t="s">
        <v>183</v>
      </c>
      <c r="J32" t="s">
        <v>182</v>
      </c>
      <c r="K32" t="s">
        <v>181</v>
      </c>
      <c r="L32" t="s">
        <v>180</v>
      </c>
    </row>
    <row r="33" spans="1:12">
      <c r="A33" t="s">
        <v>243</v>
      </c>
      <c r="B33">
        <v>22.88</v>
      </c>
      <c r="C33">
        <v>26.54</v>
      </c>
      <c r="D33">
        <v>25.63</v>
      </c>
      <c r="E33">
        <v>33.96</v>
      </c>
      <c r="F33">
        <v>26.41</v>
      </c>
      <c r="G33">
        <v>23.69</v>
      </c>
      <c r="H33">
        <v>27.66</v>
      </c>
      <c r="I33">
        <v>12.09</v>
      </c>
      <c r="J33">
        <v>18.41</v>
      </c>
      <c r="K33">
        <v>9.86</v>
      </c>
      <c r="L33">
        <v>1.79</v>
      </c>
    </row>
    <row r="34" spans="1:12">
      <c r="A34" t="s">
        <v>242</v>
      </c>
      <c r="B34">
        <v>1.92</v>
      </c>
      <c r="C34">
        <v>5.14</v>
      </c>
      <c r="D34">
        <v>5.85</v>
      </c>
      <c r="E34">
        <v>4.76</v>
      </c>
      <c r="F34">
        <v>5.29</v>
      </c>
      <c r="G34">
        <v>5.99</v>
      </c>
      <c r="H34">
        <v>5.38</v>
      </c>
      <c r="I34">
        <v>5.17</v>
      </c>
      <c r="J34">
        <v>8.77</v>
      </c>
      <c r="K34">
        <v>10.34</v>
      </c>
      <c r="L34">
        <v>5.41</v>
      </c>
    </row>
    <row r="35" spans="1:12">
      <c r="A35" t="s">
        <v>241</v>
      </c>
      <c r="B35">
        <v>1.18</v>
      </c>
      <c r="C35">
        <v>0.98</v>
      </c>
      <c r="D35">
        <v>0.93</v>
      </c>
      <c r="E35">
        <v>0.97</v>
      </c>
      <c r="F35">
        <v>0.95</v>
      </c>
      <c r="G35">
        <v>0.95</v>
      </c>
      <c r="H35">
        <v>0.99</v>
      </c>
      <c r="I35">
        <v>1.03</v>
      </c>
      <c r="J35">
        <v>1.02</v>
      </c>
      <c r="K35">
        <v>0.96</v>
      </c>
      <c r="L35">
        <v>0.77</v>
      </c>
    </row>
    <row r="36" spans="1:12">
      <c r="A36" t="s">
        <v>240</v>
      </c>
      <c r="B36">
        <v>2.27</v>
      </c>
      <c r="C36">
        <v>5.0599999999999996</v>
      </c>
      <c r="D36">
        <v>5.41</v>
      </c>
      <c r="E36">
        <v>4.6100000000000003</v>
      </c>
      <c r="F36">
        <v>5.04</v>
      </c>
      <c r="G36">
        <v>5.67</v>
      </c>
      <c r="H36">
        <v>5.34</v>
      </c>
      <c r="I36">
        <v>5.31</v>
      </c>
      <c r="J36">
        <v>8.98</v>
      </c>
      <c r="K36">
        <v>9.9700000000000006</v>
      </c>
      <c r="L36">
        <v>4.17</v>
      </c>
    </row>
    <row r="37" spans="1:12">
      <c r="A37" t="s">
        <v>239</v>
      </c>
      <c r="B37">
        <v>29.16</v>
      </c>
      <c r="C37">
        <v>24.79</v>
      </c>
      <c r="D37">
        <v>22.76</v>
      </c>
      <c r="E37">
        <v>15.15</v>
      </c>
      <c r="F37">
        <v>6.23</v>
      </c>
      <c r="G37">
        <v>11.45</v>
      </c>
      <c r="H37">
        <v>14.9</v>
      </c>
      <c r="I37">
        <v>110.16</v>
      </c>
      <c r="J37">
        <v>260.08999999999997</v>
      </c>
      <c r="K37">
        <v>346.19</v>
      </c>
    </row>
    <row r="38" spans="1:12">
      <c r="A38" t="s">
        <v>238</v>
      </c>
      <c r="B38">
        <v>314.63</v>
      </c>
      <c r="C38">
        <v>135.15</v>
      </c>
      <c r="D38">
        <v>127.94</v>
      </c>
      <c r="E38">
        <v>82.97</v>
      </c>
      <c r="F38">
        <v>44.14</v>
      </c>
      <c r="G38">
        <v>46.22</v>
      </c>
      <c r="H38">
        <v>68.959999999999994</v>
      </c>
      <c r="I38">
        <v>136.80000000000001</v>
      </c>
    </row>
    <row r="39" spans="1:12">
      <c r="A39" t="s">
        <v>237</v>
      </c>
      <c r="B39">
        <v>14.8</v>
      </c>
      <c r="C39">
        <v>24.38</v>
      </c>
      <c r="D39">
        <v>28.25</v>
      </c>
      <c r="E39">
        <v>26.1</v>
      </c>
      <c r="F39">
        <v>23.84</v>
      </c>
      <c r="G39">
        <v>26.96</v>
      </c>
      <c r="H39">
        <v>31.56</v>
      </c>
      <c r="I39">
        <v>38.130000000000003</v>
      </c>
      <c r="J39">
        <v>76.3</v>
      </c>
      <c r="K39">
        <v>84.82</v>
      </c>
    </row>
    <row r="40" spans="1:12">
      <c r="A40" t="s">
        <v>236</v>
      </c>
      <c r="B40">
        <v>6.11</v>
      </c>
      <c r="C40">
        <v>9.73</v>
      </c>
      <c r="D40">
        <v>11.83</v>
      </c>
      <c r="E40">
        <v>13.76</v>
      </c>
      <c r="F40">
        <v>17.149999999999999</v>
      </c>
      <c r="G40">
        <v>22.43</v>
      </c>
      <c r="H40">
        <v>27.02</v>
      </c>
      <c r="I40">
        <v>19.2</v>
      </c>
      <c r="J40">
        <v>28.91</v>
      </c>
      <c r="K40">
        <v>25.43</v>
      </c>
      <c r="L40">
        <v>10.4</v>
      </c>
    </row>
    <row r="42" spans="1:12">
      <c r="A42" t="s">
        <v>235</v>
      </c>
    </row>
    <row r="43" spans="1:12">
      <c r="B43" t="s">
        <v>190</v>
      </c>
      <c r="C43" t="s">
        <v>189</v>
      </c>
      <c r="D43" t="s">
        <v>188</v>
      </c>
      <c r="E43" t="s">
        <v>187</v>
      </c>
      <c r="F43" t="s">
        <v>186</v>
      </c>
      <c r="G43" t="s">
        <v>185</v>
      </c>
      <c r="H43" t="s">
        <v>184</v>
      </c>
      <c r="I43" t="s">
        <v>183</v>
      </c>
      <c r="J43" t="s">
        <v>182</v>
      </c>
      <c r="K43" t="s">
        <v>181</v>
      </c>
      <c r="L43" t="s">
        <v>196</v>
      </c>
    </row>
    <row r="44" spans="1:12">
      <c r="A44" t="s">
        <v>234</v>
      </c>
    </row>
    <row r="45" spans="1:12">
      <c r="A45" t="s">
        <v>230</v>
      </c>
      <c r="B45">
        <v>12.1</v>
      </c>
      <c r="C45">
        <v>-5.82</v>
      </c>
      <c r="D45">
        <v>6.89</v>
      </c>
      <c r="E45">
        <v>18.86</v>
      </c>
      <c r="F45">
        <v>6.03</v>
      </c>
      <c r="G45">
        <v>4.78</v>
      </c>
      <c r="H45">
        <v>5.9</v>
      </c>
      <c r="I45">
        <v>-1.61</v>
      </c>
      <c r="J45">
        <v>-1.25</v>
      </c>
      <c r="K45">
        <v>8.2799999999999994</v>
      </c>
      <c r="L45">
        <v>-35.07</v>
      </c>
    </row>
    <row r="46" spans="1:12">
      <c r="A46" t="s">
        <v>229</v>
      </c>
      <c r="B46">
        <v>3.53</v>
      </c>
      <c r="C46">
        <v>-1.06</v>
      </c>
      <c r="D46">
        <v>4.1100000000000003</v>
      </c>
      <c r="E46">
        <v>6.16</v>
      </c>
      <c r="F46">
        <v>10.44</v>
      </c>
      <c r="G46">
        <v>9.7100000000000009</v>
      </c>
      <c r="H46">
        <v>5.57</v>
      </c>
      <c r="I46">
        <v>2.97</v>
      </c>
      <c r="J46">
        <v>0.96</v>
      </c>
      <c r="K46">
        <v>1.71</v>
      </c>
    </row>
    <row r="47" spans="1:12">
      <c r="A47" t="s">
        <v>228</v>
      </c>
      <c r="B47">
        <v>5.41</v>
      </c>
      <c r="C47">
        <v>3.23</v>
      </c>
      <c r="D47">
        <v>2.2400000000000002</v>
      </c>
      <c r="E47">
        <v>4.24</v>
      </c>
      <c r="F47">
        <v>7.3</v>
      </c>
      <c r="G47">
        <v>5.86</v>
      </c>
      <c r="H47">
        <v>8.3699999999999992</v>
      </c>
      <c r="I47">
        <v>6.59</v>
      </c>
      <c r="J47">
        <v>2.71</v>
      </c>
      <c r="K47">
        <v>3.14</v>
      </c>
    </row>
    <row r="48" spans="1:12">
      <c r="A48" t="s">
        <v>227</v>
      </c>
      <c r="B48">
        <v>1.65</v>
      </c>
      <c r="C48">
        <v>2.2799999999999998</v>
      </c>
      <c r="D48">
        <v>1.68</v>
      </c>
      <c r="E48">
        <v>4.21</v>
      </c>
      <c r="F48">
        <v>5.55</v>
      </c>
      <c r="G48">
        <v>5.64</v>
      </c>
      <c r="H48">
        <v>5.77</v>
      </c>
      <c r="I48">
        <v>4.3899999999999997</v>
      </c>
      <c r="J48">
        <v>3.47</v>
      </c>
      <c r="K48">
        <v>5.2</v>
      </c>
    </row>
    <row r="49" spans="1:12">
      <c r="A49" t="s">
        <v>233</v>
      </c>
    </row>
    <row r="50" spans="1:12">
      <c r="A50" t="s">
        <v>230</v>
      </c>
      <c r="B50">
        <v>-46.27</v>
      </c>
      <c r="C50">
        <v>134.19999999999999</v>
      </c>
      <c r="D50">
        <v>17.22</v>
      </c>
      <c r="E50">
        <v>3.76</v>
      </c>
      <c r="F50">
        <v>4.79</v>
      </c>
      <c r="G50">
        <v>13.72</v>
      </c>
      <c r="H50">
        <v>-0.36</v>
      </c>
      <c r="I50">
        <v>-22.76</v>
      </c>
      <c r="J50">
        <v>81.53</v>
      </c>
      <c r="K50">
        <v>17.39</v>
      </c>
      <c r="L50">
        <v>-231.69</v>
      </c>
    </row>
    <row r="51" spans="1:12">
      <c r="A51" t="s">
        <v>229</v>
      </c>
      <c r="B51">
        <v>-11.84</v>
      </c>
      <c r="C51">
        <v>-5.01</v>
      </c>
      <c r="D51">
        <v>13.83</v>
      </c>
      <c r="E51">
        <v>41.76</v>
      </c>
      <c r="F51">
        <v>8.42</v>
      </c>
      <c r="G51">
        <v>7.33</v>
      </c>
      <c r="H51">
        <v>5.89</v>
      </c>
      <c r="I51">
        <v>-4.3499999999999996</v>
      </c>
      <c r="J51">
        <v>11.79</v>
      </c>
      <c r="K51">
        <v>18.07</v>
      </c>
    </row>
    <row r="52" spans="1:12">
      <c r="A52" t="s">
        <v>228</v>
      </c>
      <c r="B52">
        <v>2.2599999999999998</v>
      </c>
      <c r="C52">
        <v>16.72</v>
      </c>
      <c r="D52">
        <v>13.47</v>
      </c>
      <c r="E52">
        <v>0.84</v>
      </c>
      <c r="F52">
        <v>9.91</v>
      </c>
      <c r="G52">
        <v>27.69</v>
      </c>
      <c r="H52">
        <v>7.63</v>
      </c>
      <c r="I52">
        <v>-0.99</v>
      </c>
      <c r="J52">
        <v>10.73</v>
      </c>
      <c r="K52">
        <v>13.27</v>
      </c>
    </row>
    <row r="53" spans="1:12">
      <c r="A53" t="s">
        <v>227</v>
      </c>
      <c r="B53">
        <v>-3.94</v>
      </c>
      <c r="C53">
        <v>3.22</v>
      </c>
      <c r="D53">
        <v>1.84</v>
      </c>
      <c r="E53">
        <v>4.4400000000000004</v>
      </c>
      <c r="F53">
        <v>16.66</v>
      </c>
      <c r="G53">
        <v>14.27</v>
      </c>
      <c r="H53">
        <v>12.08</v>
      </c>
      <c r="I53">
        <v>5.99</v>
      </c>
      <c r="J53">
        <v>5.67</v>
      </c>
      <c r="K53">
        <v>11.58</v>
      </c>
    </row>
    <row r="54" spans="1:12">
      <c r="A54" t="s">
        <v>232</v>
      </c>
    </row>
    <row r="55" spans="1:12">
      <c r="A55" t="s">
        <v>230</v>
      </c>
      <c r="B55">
        <v>-50.9</v>
      </c>
      <c r="C55">
        <v>152.06</v>
      </c>
      <c r="D55">
        <v>21.5</v>
      </c>
      <c r="E55">
        <v>-2.94</v>
      </c>
      <c r="F55">
        <v>17.559999999999999</v>
      </c>
      <c r="G55">
        <v>18.78</v>
      </c>
      <c r="H55">
        <v>-4.96</v>
      </c>
      <c r="I55">
        <v>-5.43</v>
      </c>
      <c r="J55">
        <v>67.459999999999994</v>
      </c>
      <c r="K55">
        <v>27.61</v>
      </c>
    </row>
    <row r="56" spans="1:12">
      <c r="A56" t="s">
        <v>229</v>
      </c>
      <c r="B56">
        <v>-16.02</v>
      </c>
      <c r="C56">
        <v>-6.72</v>
      </c>
      <c r="D56">
        <v>14.57</v>
      </c>
      <c r="E56">
        <v>43.78</v>
      </c>
      <c r="F56">
        <v>11.51</v>
      </c>
      <c r="G56">
        <v>10.67</v>
      </c>
      <c r="H56">
        <v>9.89</v>
      </c>
      <c r="I56">
        <v>2.2000000000000002</v>
      </c>
      <c r="J56">
        <v>14.6</v>
      </c>
      <c r="K56">
        <v>26.43</v>
      </c>
    </row>
    <row r="57" spans="1:12">
      <c r="A57" t="s">
        <v>228</v>
      </c>
      <c r="B57">
        <v>-6.86</v>
      </c>
      <c r="C57">
        <v>5.16</v>
      </c>
      <c r="D57">
        <v>12.65</v>
      </c>
      <c r="E57">
        <v>-0.87</v>
      </c>
      <c r="F57">
        <v>11.4</v>
      </c>
      <c r="G57">
        <v>32.93</v>
      </c>
      <c r="H57">
        <v>9.3699999999999992</v>
      </c>
      <c r="I57">
        <v>4.03</v>
      </c>
      <c r="J57">
        <v>16.02</v>
      </c>
      <c r="K57">
        <v>17.93</v>
      </c>
    </row>
    <row r="58" spans="1:12">
      <c r="A58" t="s">
        <v>227</v>
      </c>
      <c r="B58">
        <v>-5.5</v>
      </c>
      <c r="C58">
        <v>4.51</v>
      </c>
      <c r="D58">
        <v>3.58</v>
      </c>
      <c r="E58">
        <v>23</v>
      </c>
      <c r="F58">
        <v>20.37</v>
      </c>
      <c r="G58">
        <v>11.27</v>
      </c>
      <c r="H58">
        <v>7.24</v>
      </c>
      <c r="I58">
        <v>8.25</v>
      </c>
      <c r="J58">
        <v>7.24</v>
      </c>
      <c r="K58">
        <v>14.62</v>
      </c>
    </row>
    <row r="59" spans="1:12">
      <c r="A59" t="s">
        <v>231</v>
      </c>
    </row>
    <row r="60" spans="1:12">
      <c r="A60" t="s">
        <v>230</v>
      </c>
      <c r="B60">
        <v>-49.86</v>
      </c>
      <c r="C60">
        <v>141.85</v>
      </c>
      <c r="D60">
        <v>20</v>
      </c>
      <c r="E60">
        <v>-4.3099999999999996</v>
      </c>
      <c r="F60">
        <v>16.63</v>
      </c>
      <c r="G60">
        <v>23.83</v>
      </c>
      <c r="H60">
        <v>0.81</v>
      </c>
      <c r="I60">
        <v>2.2799999999999998</v>
      </c>
      <c r="J60">
        <v>76.48</v>
      </c>
      <c r="K60">
        <v>32.909999999999997</v>
      </c>
      <c r="L60">
        <v>-239.68</v>
      </c>
    </row>
    <row r="61" spans="1:12">
      <c r="A61" t="s">
        <v>229</v>
      </c>
      <c r="B61">
        <v>-13.57</v>
      </c>
      <c r="C61">
        <v>-5.54</v>
      </c>
      <c r="D61">
        <v>13.32</v>
      </c>
      <c r="E61">
        <v>40.56</v>
      </c>
      <c r="F61">
        <v>10.23</v>
      </c>
      <c r="G61">
        <v>11.39</v>
      </c>
      <c r="H61">
        <v>13.34</v>
      </c>
      <c r="I61">
        <v>8.49</v>
      </c>
      <c r="J61">
        <v>22.09</v>
      </c>
      <c r="K61">
        <v>33.869999999999997</v>
      </c>
    </row>
    <row r="62" spans="1:12">
      <c r="A62" t="s">
        <v>228</v>
      </c>
      <c r="B62">
        <v>-4.3600000000000003</v>
      </c>
      <c r="C62">
        <v>6.82</v>
      </c>
      <c r="D62">
        <v>13.38</v>
      </c>
      <c r="E62">
        <v>-0.65</v>
      </c>
      <c r="F62">
        <v>10.18</v>
      </c>
      <c r="G62">
        <v>32.020000000000003</v>
      </c>
      <c r="H62">
        <v>10.83</v>
      </c>
      <c r="I62">
        <v>7.34</v>
      </c>
      <c r="J62">
        <v>21.32</v>
      </c>
      <c r="K62">
        <v>24.53</v>
      </c>
    </row>
    <row r="63" spans="1:12">
      <c r="A63" t="s">
        <v>227</v>
      </c>
      <c r="B63">
        <v>-2.98</v>
      </c>
      <c r="C63">
        <v>6.19</v>
      </c>
      <c r="D63">
        <v>4.59</v>
      </c>
      <c r="E63">
        <v>23.68</v>
      </c>
      <c r="F63">
        <v>20.94</v>
      </c>
      <c r="G63">
        <v>12.37</v>
      </c>
      <c r="H63">
        <v>8.8000000000000007</v>
      </c>
      <c r="I63">
        <v>10.32</v>
      </c>
      <c r="J63">
        <v>9.7899999999999991</v>
      </c>
      <c r="K63">
        <v>17.14</v>
      </c>
    </row>
    <row r="65" spans="1:12">
      <c r="A65" t="s">
        <v>226</v>
      </c>
    </row>
    <row r="66" spans="1:12">
      <c r="A66" t="s">
        <v>225</v>
      </c>
      <c r="B66" t="s">
        <v>190</v>
      </c>
      <c r="C66" t="s">
        <v>189</v>
      </c>
      <c r="D66" t="s">
        <v>188</v>
      </c>
      <c r="E66" t="s">
        <v>187</v>
      </c>
      <c r="F66" t="s">
        <v>186</v>
      </c>
      <c r="G66" t="s">
        <v>185</v>
      </c>
      <c r="H66" t="s">
        <v>184</v>
      </c>
      <c r="I66" t="s">
        <v>183</v>
      </c>
      <c r="J66" t="s">
        <v>182</v>
      </c>
      <c r="K66" t="s">
        <v>181</v>
      </c>
      <c r="L66" t="s">
        <v>180</v>
      </c>
    </row>
    <row r="67" spans="1:12">
      <c r="A67" t="s">
        <v>224</v>
      </c>
      <c r="C67">
        <v>-47.31</v>
      </c>
      <c r="D67">
        <v>36.28</v>
      </c>
      <c r="E67">
        <v>86.63</v>
      </c>
      <c r="F67">
        <v>8.94</v>
      </c>
      <c r="G67">
        <v>8.3000000000000007</v>
      </c>
      <c r="H67">
        <v>5.7</v>
      </c>
      <c r="I67">
        <v>12.13</v>
      </c>
      <c r="J67">
        <v>27.1</v>
      </c>
      <c r="K67">
        <v>14.82</v>
      </c>
    </row>
    <row r="68" spans="1:12">
      <c r="A68" t="s">
        <v>223</v>
      </c>
      <c r="C68">
        <v>-58.68</v>
      </c>
      <c r="D68">
        <v>26.58</v>
      </c>
      <c r="E68">
        <v>151</v>
      </c>
      <c r="F68">
        <v>2.4700000000000002</v>
      </c>
      <c r="G68">
        <v>11.46</v>
      </c>
      <c r="H68">
        <v>4.3899999999999997</v>
      </c>
      <c r="I68">
        <v>14.07</v>
      </c>
      <c r="J68">
        <v>45.5</v>
      </c>
      <c r="K68">
        <v>17.93</v>
      </c>
    </row>
    <row r="69" spans="1:12">
      <c r="A69" t="s">
        <v>222</v>
      </c>
      <c r="B69">
        <v>1.74</v>
      </c>
      <c r="C69">
        <v>1.75</v>
      </c>
      <c r="D69">
        <v>2.4900000000000002</v>
      </c>
      <c r="E69">
        <v>2.09</v>
      </c>
      <c r="F69">
        <v>2.58</v>
      </c>
      <c r="G69">
        <v>2.46</v>
      </c>
      <c r="H69">
        <v>2.5499999999999998</v>
      </c>
      <c r="I69">
        <v>2.76</v>
      </c>
      <c r="J69">
        <v>2</v>
      </c>
      <c r="K69">
        <v>1.77</v>
      </c>
      <c r="L69">
        <v>2.0699999999999998</v>
      </c>
    </row>
    <row r="70" spans="1:12">
      <c r="A70" t="s">
        <v>221</v>
      </c>
      <c r="B70">
        <v>6.47</v>
      </c>
      <c r="C70">
        <v>2.84</v>
      </c>
      <c r="D70">
        <v>3.36</v>
      </c>
      <c r="E70">
        <v>7.1</v>
      </c>
      <c r="F70">
        <v>6.86</v>
      </c>
      <c r="G70">
        <v>7.3</v>
      </c>
      <c r="H70">
        <v>7.19</v>
      </c>
      <c r="I70">
        <v>8.34</v>
      </c>
      <c r="J70">
        <v>12.29</v>
      </c>
      <c r="K70">
        <v>13.38</v>
      </c>
      <c r="L70">
        <v>8.4600000000000009</v>
      </c>
    </row>
    <row r="71" spans="1:12">
      <c r="A71" t="s">
        <v>220</v>
      </c>
      <c r="B71">
        <v>3.37</v>
      </c>
      <c r="C71">
        <v>0.55000000000000004</v>
      </c>
      <c r="D71">
        <v>0.56999999999999995</v>
      </c>
      <c r="E71">
        <v>1.49</v>
      </c>
      <c r="F71">
        <v>1.3</v>
      </c>
      <c r="G71">
        <v>1.22</v>
      </c>
      <c r="H71">
        <v>1.34</v>
      </c>
      <c r="I71">
        <v>1.61</v>
      </c>
      <c r="J71">
        <v>1.4</v>
      </c>
      <c r="K71">
        <v>1.29</v>
      </c>
      <c r="L71">
        <v>1.56</v>
      </c>
    </row>
    <row r="73" spans="1:12">
      <c r="A73" t="s">
        <v>219</v>
      </c>
    </row>
    <row r="74" spans="1:12">
      <c r="A74" t="s">
        <v>218</v>
      </c>
      <c r="B74" t="s">
        <v>190</v>
      </c>
      <c r="C74" t="s">
        <v>189</v>
      </c>
      <c r="D74" t="s">
        <v>188</v>
      </c>
      <c r="E74" t="s">
        <v>187</v>
      </c>
      <c r="F74" t="s">
        <v>186</v>
      </c>
      <c r="G74" t="s">
        <v>185</v>
      </c>
      <c r="H74" t="s">
        <v>184</v>
      </c>
      <c r="I74" t="s">
        <v>183</v>
      </c>
      <c r="J74" t="s">
        <v>182</v>
      </c>
      <c r="K74" t="s">
        <v>181</v>
      </c>
      <c r="L74" t="s">
        <v>196</v>
      </c>
    </row>
    <row r="75" spans="1:12">
      <c r="A75" t="s">
        <v>217</v>
      </c>
      <c r="B75">
        <v>18.09</v>
      </c>
      <c r="C75">
        <v>15.34</v>
      </c>
      <c r="D75">
        <v>14.09</v>
      </c>
      <c r="E75">
        <v>15.25</v>
      </c>
      <c r="F75">
        <v>16.47</v>
      </c>
      <c r="G75">
        <v>13.2</v>
      </c>
      <c r="H75">
        <v>12.77</v>
      </c>
      <c r="I75">
        <v>11.14</v>
      </c>
      <c r="J75">
        <v>10.82</v>
      </c>
      <c r="K75">
        <v>7.3</v>
      </c>
      <c r="L75">
        <v>7.61</v>
      </c>
    </row>
    <row r="76" spans="1:12">
      <c r="A76" t="s">
        <v>216</v>
      </c>
      <c r="B76">
        <v>9.32</v>
      </c>
      <c r="C76">
        <v>7.91</v>
      </c>
      <c r="D76">
        <v>7.24</v>
      </c>
      <c r="E76">
        <v>6.72</v>
      </c>
      <c r="F76">
        <v>7.44</v>
      </c>
      <c r="G76">
        <v>7.98</v>
      </c>
      <c r="H76">
        <v>9.4499999999999993</v>
      </c>
      <c r="I76">
        <v>10.29</v>
      </c>
      <c r="J76">
        <v>11.72</v>
      </c>
      <c r="K76">
        <v>12.24</v>
      </c>
      <c r="L76">
        <v>10.86</v>
      </c>
    </row>
    <row r="77" spans="1:12">
      <c r="A77" t="s">
        <v>215</v>
      </c>
      <c r="B77">
        <v>27.29</v>
      </c>
      <c r="C77">
        <v>35.47</v>
      </c>
      <c r="D77">
        <v>40.31</v>
      </c>
      <c r="E77">
        <v>42.47</v>
      </c>
      <c r="F77">
        <v>46.31</v>
      </c>
      <c r="G77">
        <v>47.13</v>
      </c>
      <c r="H77">
        <v>50.06</v>
      </c>
      <c r="I77">
        <v>48</v>
      </c>
      <c r="J77">
        <v>48.03</v>
      </c>
      <c r="K77">
        <v>53.31</v>
      </c>
      <c r="L77">
        <v>54.25</v>
      </c>
    </row>
    <row r="78" spans="1:12">
      <c r="A78" t="s">
        <v>214</v>
      </c>
      <c r="B78">
        <v>2.15</v>
      </c>
      <c r="C78">
        <v>0.46</v>
      </c>
      <c r="D78">
        <v>0.63</v>
      </c>
      <c r="E78">
        <v>0.03</v>
      </c>
      <c r="F78">
        <v>0.02</v>
      </c>
      <c r="G78">
        <v>0.02</v>
      </c>
      <c r="K78">
        <v>1.99</v>
      </c>
      <c r="L78">
        <v>2.62</v>
      </c>
    </row>
    <row r="79" spans="1:12">
      <c r="A79" t="s">
        <v>213</v>
      </c>
      <c r="B79">
        <v>56.85</v>
      </c>
      <c r="C79">
        <v>59.17</v>
      </c>
      <c r="D79">
        <v>62.27</v>
      </c>
      <c r="E79">
        <v>64.47</v>
      </c>
      <c r="F79">
        <v>70.23</v>
      </c>
      <c r="G79">
        <v>68.33</v>
      </c>
      <c r="H79">
        <v>72.28</v>
      </c>
      <c r="I79">
        <v>69.430000000000007</v>
      </c>
      <c r="J79">
        <v>70.569999999999993</v>
      </c>
      <c r="K79">
        <v>74.84</v>
      </c>
      <c r="L79">
        <v>75.33</v>
      </c>
    </row>
    <row r="80" spans="1:12">
      <c r="A80" t="s">
        <v>212</v>
      </c>
      <c r="B80">
        <v>14.16</v>
      </c>
      <c r="C80">
        <v>13.03</v>
      </c>
      <c r="D80">
        <v>11.64</v>
      </c>
      <c r="E80">
        <v>10.87</v>
      </c>
      <c r="F80">
        <v>11.03</v>
      </c>
      <c r="G80">
        <v>11.1</v>
      </c>
      <c r="H80">
        <v>12.79</v>
      </c>
      <c r="I80">
        <v>14.23</v>
      </c>
      <c r="J80">
        <v>13.72</v>
      </c>
      <c r="K80">
        <v>10.77</v>
      </c>
      <c r="L80">
        <v>9.98</v>
      </c>
    </row>
    <row r="81" spans="1:12">
      <c r="A81" t="s">
        <v>211</v>
      </c>
      <c r="B81">
        <v>11.6</v>
      </c>
      <c r="C81">
        <v>11.55</v>
      </c>
      <c r="D81">
        <v>9.99</v>
      </c>
      <c r="E81">
        <v>9.16</v>
      </c>
      <c r="F81">
        <v>8.74</v>
      </c>
      <c r="G81">
        <v>8.0500000000000007</v>
      </c>
      <c r="H81">
        <v>8.24</v>
      </c>
      <c r="I81">
        <v>8.74</v>
      </c>
      <c r="J81">
        <v>8.81</v>
      </c>
      <c r="K81">
        <v>9.6</v>
      </c>
      <c r="L81">
        <v>9.36</v>
      </c>
    </row>
    <row r="82" spans="1:12">
      <c r="A82" t="s">
        <v>210</v>
      </c>
      <c r="B82">
        <v>17.399999999999999</v>
      </c>
      <c r="C82">
        <v>16.260000000000002</v>
      </c>
      <c r="D82">
        <v>16.100000000000001</v>
      </c>
      <c r="E82">
        <v>15.5</v>
      </c>
      <c r="F82">
        <v>10</v>
      </c>
      <c r="G82">
        <v>12.52</v>
      </c>
      <c r="H82">
        <v>6.69</v>
      </c>
      <c r="I82">
        <v>7.6</v>
      </c>
      <c r="J82">
        <v>6.9</v>
      </c>
      <c r="K82">
        <v>4.78</v>
      </c>
      <c r="L82">
        <v>5.34</v>
      </c>
    </row>
    <row r="83" spans="1:12">
      <c r="A83" t="s">
        <v>209</v>
      </c>
      <c r="B83">
        <v>100</v>
      </c>
      <c r="C83">
        <v>100</v>
      </c>
      <c r="D83">
        <v>100</v>
      </c>
      <c r="E83">
        <v>100</v>
      </c>
      <c r="F83">
        <v>100</v>
      </c>
      <c r="G83">
        <v>100</v>
      </c>
      <c r="H83">
        <v>100</v>
      </c>
      <c r="I83">
        <v>100</v>
      </c>
      <c r="J83">
        <v>100</v>
      </c>
      <c r="K83">
        <v>100</v>
      </c>
      <c r="L83">
        <v>100</v>
      </c>
    </row>
    <row r="84" spans="1:12">
      <c r="A84" t="s">
        <v>208</v>
      </c>
      <c r="B84">
        <v>11.45</v>
      </c>
      <c r="C84">
        <v>11.27</v>
      </c>
      <c r="D84">
        <v>10.52</v>
      </c>
      <c r="E84">
        <v>10.58</v>
      </c>
      <c r="F84">
        <v>10.26</v>
      </c>
      <c r="G84">
        <v>10.77</v>
      </c>
      <c r="H84">
        <v>11.45</v>
      </c>
      <c r="I84">
        <v>12.44</v>
      </c>
      <c r="J84">
        <v>13.22</v>
      </c>
      <c r="K84">
        <v>11.01</v>
      </c>
      <c r="L84">
        <v>12.13</v>
      </c>
    </row>
    <row r="85" spans="1:12">
      <c r="A85" t="s">
        <v>207</v>
      </c>
      <c r="B85">
        <v>1.1399999999999999</v>
      </c>
      <c r="C85">
        <v>1.38</v>
      </c>
      <c r="D85">
        <v>2.95</v>
      </c>
      <c r="E85">
        <v>1.51</v>
      </c>
      <c r="F85">
        <v>1.62</v>
      </c>
      <c r="G85">
        <v>0.87</v>
      </c>
      <c r="H85">
        <v>1.25</v>
      </c>
      <c r="I85">
        <v>0.36</v>
      </c>
      <c r="J85">
        <v>1.39</v>
      </c>
      <c r="K85">
        <v>2.67</v>
      </c>
      <c r="L85">
        <v>3.46</v>
      </c>
    </row>
    <row r="86" spans="1:12">
      <c r="A86" t="s">
        <v>206</v>
      </c>
      <c r="B86">
        <v>0.28999999999999998</v>
      </c>
      <c r="C86">
        <v>0.89</v>
      </c>
      <c r="D86">
        <v>3.48</v>
      </c>
      <c r="H86">
        <v>0.28000000000000003</v>
      </c>
      <c r="I86">
        <v>0.1</v>
      </c>
      <c r="J86">
        <v>0.41</v>
      </c>
      <c r="K86">
        <v>0.41</v>
      </c>
    </row>
    <row r="87" spans="1:12">
      <c r="A87" t="s">
        <v>205</v>
      </c>
      <c r="B87">
        <v>20.7</v>
      </c>
      <c r="C87">
        <v>20.16</v>
      </c>
      <c r="D87">
        <v>15.32</v>
      </c>
      <c r="E87">
        <v>6.37</v>
      </c>
      <c r="F87">
        <v>6.33</v>
      </c>
      <c r="G87">
        <v>5.38</v>
      </c>
      <c r="H87">
        <v>6.28</v>
      </c>
      <c r="I87">
        <v>7.34</v>
      </c>
      <c r="J87">
        <v>6.54</v>
      </c>
      <c r="K87">
        <v>4.43</v>
      </c>
      <c r="L87">
        <v>15.92</v>
      </c>
    </row>
    <row r="88" spans="1:12">
      <c r="A88" t="s">
        <v>204</v>
      </c>
      <c r="B88">
        <v>19.489999999999998</v>
      </c>
      <c r="C88">
        <v>18</v>
      </c>
      <c r="D88">
        <v>19.399999999999999</v>
      </c>
      <c r="E88">
        <v>32.200000000000003</v>
      </c>
      <c r="F88">
        <v>37.42</v>
      </c>
      <c r="G88">
        <v>40.22</v>
      </c>
      <c r="H88">
        <v>34.18</v>
      </c>
      <c r="I88">
        <v>35.5</v>
      </c>
      <c r="J88">
        <v>39.409999999999997</v>
      </c>
      <c r="K88">
        <v>51.04</v>
      </c>
      <c r="L88">
        <v>41.72</v>
      </c>
    </row>
    <row r="89" spans="1:12">
      <c r="A89" t="s">
        <v>203</v>
      </c>
      <c r="B89">
        <v>53.07</v>
      </c>
      <c r="C89">
        <v>51.69</v>
      </c>
      <c r="D89">
        <v>51.66</v>
      </c>
      <c r="E89">
        <v>50.66</v>
      </c>
      <c r="F89">
        <v>55.64</v>
      </c>
      <c r="G89">
        <v>57.25</v>
      </c>
      <c r="H89">
        <v>53.43</v>
      </c>
      <c r="I89">
        <v>55.74</v>
      </c>
      <c r="J89">
        <v>60.98</v>
      </c>
      <c r="K89">
        <v>69.56</v>
      </c>
      <c r="L89">
        <v>73.23</v>
      </c>
    </row>
    <row r="90" spans="1:12">
      <c r="A90" t="s">
        <v>202</v>
      </c>
      <c r="B90">
        <v>19.72</v>
      </c>
      <c r="C90">
        <v>16.760000000000002</v>
      </c>
      <c r="D90">
        <v>12.54</v>
      </c>
      <c r="E90">
        <v>10.01</v>
      </c>
      <c r="F90">
        <v>8.6300000000000008</v>
      </c>
      <c r="G90">
        <v>8.1199999999999992</v>
      </c>
      <c r="H90">
        <v>9.15</v>
      </c>
      <c r="I90">
        <v>10.55</v>
      </c>
      <c r="J90">
        <v>10.51</v>
      </c>
      <c r="K90">
        <v>9</v>
      </c>
      <c r="L90">
        <v>11.8</v>
      </c>
    </row>
    <row r="91" spans="1:12">
      <c r="A91" t="s">
        <v>201</v>
      </c>
      <c r="B91">
        <v>23.77</v>
      </c>
      <c r="C91">
        <v>27.51</v>
      </c>
      <c r="D91">
        <v>31.4</v>
      </c>
      <c r="E91">
        <v>32.72</v>
      </c>
      <c r="F91">
        <v>19.66</v>
      </c>
      <c r="G91">
        <v>25.89</v>
      </c>
      <c r="H91">
        <v>30.7</v>
      </c>
      <c r="I91">
        <v>32.799999999999997</v>
      </c>
      <c r="J91">
        <v>28.13</v>
      </c>
      <c r="K91">
        <v>21.15</v>
      </c>
      <c r="L91">
        <v>19.190000000000001</v>
      </c>
    </row>
    <row r="92" spans="1:12">
      <c r="A92" t="s">
        <v>200</v>
      </c>
      <c r="B92">
        <v>96.57</v>
      </c>
      <c r="C92">
        <v>95.96</v>
      </c>
      <c r="D92">
        <v>95.6</v>
      </c>
      <c r="E92">
        <v>93.39</v>
      </c>
      <c r="F92">
        <v>83.93</v>
      </c>
      <c r="G92">
        <v>91.25</v>
      </c>
      <c r="H92">
        <v>93.29</v>
      </c>
      <c r="I92">
        <v>99.09</v>
      </c>
      <c r="J92">
        <v>99.62</v>
      </c>
      <c r="K92">
        <v>99.71</v>
      </c>
      <c r="L92">
        <v>104.23</v>
      </c>
    </row>
    <row r="93" spans="1:12">
      <c r="A93" t="s">
        <v>199</v>
      </c>
      <c r="B93">
        <v>3.43</v>
      </c>
      <c r="C93">
        <v>4.04</v>
      </c>
      <c r="D93">
        <v>4.4000000000000004</v>
      </c>
      <c r="E93">
        <v>6.61</v>
      </c>
      <c r="F93">
        <v>16.07</v>
      </c>
      <c r="G93">
        <v>8.75</v>
      </c>
      <c r="H93">
        <v>6.71</v>
      </c>
      <c r="I93">
        <v>0.91</v>
      </c>
      <c r="J93">
        <v>0.38</v>
      </c>
      <c r="K93">
        <v>0.28999999999999998</v>
      </c>
      <c r="L93">
        <v>-4.2300000000000004</v>
      </c>
    </row>
    <row r="94" spans="1:12">
      <c r="A94" t="s">
        <v>198</v>
      </c>
      <c r="B94">
        <v>100</v>
      </c>
      <c r="C94">
        <v>100</v>
      </c>
      <c r="D94">
        <v>100</v>
      </c>
      <c r="E94">
        <v>100</v>
      </c>
      <c r="F94">
        <v>100</v>
      </c>
      <c r="G94">
        <v>100</v>
      </c>
      <c r="H94">
        <v>100</v>
      </c>
      <c r="I94">
        <v>100</v>
      </c>
      <c r="J94">
        <v>100</v>
      </c>
      <c r="K94">
        <v>100</v>
      </c>
      <c r="L94">
        <v>100</v>
      </c>
    </row>
    <row r="96" spans="1:12">
      <c r="A96" t="s">
        <v>197</v>
      </c>
      <c r="B96" t="s">
        <v>190</v>
      </c>
      <c r="C96" t="s">
        <v>189</v>
      </c>
      <c r="D96" t="s">
        <v>188</v>
      </c>
      <c r="E96" t="s">
        <v>187</v>
      </c>
      <c r="F96" t="s">
        <v>186</v>
      </c>
      <c r="G96" t="s">
        <v>185</v>
      </c>
      <c r="H96" t="s">
        <v>184</v>
      </c>
      <c r="I96" t="s">
        <v>183</v>
      </c>
      <c r="J96" t="s">
        <v>182</v>
      </c>
      <c r="K96" t="s">
        <v>181</v>
      </c>
      <c r="L96" t="s">
        <v>196</v>
      </c>
    </row>
    <row r="97" spans="1:12">
      <c r="A97" t="s">
        <v>168</v>
      </c>
      <c r="B97">
        <v>1.07</v>
      </c>
      <c r="C97">
        <v>1.1499999999999999</v>
      </c>
      <c r="D97">
        <v>1.21</v>
      </c>
      <c r="E97">
        <v>1.27</v>
      </c>
      <c r="F97">
        <v>1.26</v>
      </c>
      <c r="G97">
        <v>1.2</v>
      </c>
      <c r="H97">
        <v>1.35</v>
      </c>
      <c r="I97">
        <v>1.25</v>
      </c>
      <c r="J97">
        <v>1.1499999999999999</v>
      </c>
      <c r="K97">
        <v>1.08</v>
      </c>
      <c r="L97">
        <v>1.03</v>
      </c>
    </row>
    <row r="98" spans="1:12">
      <c r="A98" t="s">
        <v>195</v>
      </c>
      <c r="B98">
        <v>0.52</v>
      </c>
      <c r="C98">
        <v>0.45</v>
      </c>
      <c r="D98">
        <v>0.41</v>
      </c>
      <c r="E98">
        <v>0.43</v>
      </c>
      <c r="F98">
        <v>0.43</v>
      </c>
      <c r="G98">
        <v>0.37</v>
      </c>
      <c r="H98">
        <v>0.42</v>
      </c>
      <c r="I98">
        <v>0.38</v>
      </c>
      <c r="J98">
        <v>0.37</v>
      </c>
      <c r="K98">
        <v>0.28000000000000003</v>
      </c>
      <c r="L98">
        <v>0.25</v>
      </c>
    </row>
    <row r="99" spans="1:12">
      <c r="A99" t="s">
        <v>194</v>
      </c>
      <c r="B99">
        <v>29.16</v>
      </c>
      <c r="C99">
        <v>24.79</v>
      </c>
      <c r="D99">
        <v>22.76</v>
      </c>
      <c r="E99">
        <v>15.15</v>
      </c>
      <c r="F99">
        <v>6.23</v>
      </c>
      <c r="G99">
        <v>11.45</v>
      </c>
      <c r="H99">
        <v>14.9</v>
      </c>
      <c r="I99">
        <v>110.16</v>
      </c>
      <c r="J99">
        <v>260.08999999999997</v>
      </c>
      <c r="K99">
        <v>346.19</v>
      </c>
    </row>
    <row r="100" spans="1:12">
      <c r="A100" t="s">
        <v>193</v>
      </c>
      <c r="B100">
        <v>5.74</v>
      </c>
      <c r="C100">
        <v>4.1500000000000004</v>
      </c>
      <c r="D100">
        <v>2.85</v>
      </c>
      <c r="E100">
        <v>1.53</v>
      </c>
      <c r="F100">
        <v>0.54</v>
      </c>
      <c r="G100">
        <v>0.94</v>
      </c>
      <c r="H100">
        <v>1.38</v>
      </c>
      <c r="I100">
        <v>11.71</v>
      </c>
      <c r="J100">
        <v>27.55</v>
      </c>
      <c r="K100">
        <v>31.44</v>
      </c>
    </row>
    <row r="102" spans="1:12">
      <c r="A102" t="s">
        <v>192</v>
      </c>
    </row>
    <row r="103" spans="1:12">
      <c r="A103" t="s">
        <v>191</v>
      </c>
      <c r="B103" t="s">
        <v>190</v>
      </c>
      <c r="C103" t="s">
        <v>189</v>
      </c>
      <c r="D103" t="s">
        <v>188</v>
      </c>
      <c r="E103" t="s">
        <v>187</v>
      </c>
      <c r="F103" t="s">
        <v>186</v>
      </c>
      <c r="G103" t="s">
        <v>185</v>
      </c>
      <c r="H103" t="s">
        <v>184</v>
      </c>
      <c r="I103" t="s">
        <v>183</v>
      </c>
      <c r="J103" t="s">
        <v>182</v>
      </c>
      <c r="K103" t="s">
        <v>181</v>
      </c>
      <c r="L103" t="s">
        <v>180</v>
      </c>
    </row>
    <row r="104" spans="1:12">
      <c r="A104" t="s">
        <v>179</v>
      </c>
      <c r="B104">
        <v>30.43</v>
      </c>
      <c r="C104">
        <v>31.81</v>
      </c>
      <c r="D104">
        <v>29.78</v>
      </c>
      <c r="E104">
        <v>23.86</v>
      </c>
      <c r="F104">
        <v>22.41</v>
      </c>
      <c r="G104">
        <v>25.73</v>
      </c>
      <c r="H104">
        <v>28.58</v>
      </c>
      <c r="I104">
        <v>30.5</v>
      </c>
      <c r="J104">
        <v>34.33</v>
      </c>
      <c r="K104">
        <v>24.72</v>
      </c>
      <c r="L104">
        <v>12.11</v>
      </c>
    </row>
    <row r="105" spans="1:12">
      <c r="A105" t="s">
        <v>178</v>
      </c>
      <c r="B105">
        <v>105.05</v>
      </c>
      <c r="C105">
        <v>145.21</v>
      </c>
      <c r="D105">
        <v>184.75</v>
      </c>
      <c r="E105">
        <v>186.08</v>
      </c>
      <c r="F105">
        <v>200.92</v>
      </c>
      <c r="G105">
        <v>213.21</v>
      </c>
      <c r="H105">
        <v>209.01</v>
      </c>
      <c r="I105">
        <v>204.33</v>
      </c>
      <c r="J105">
        <v>210.04</v>
      </c>
      <c r="K105">
        <v>239.43</v>
      </c>
      <c r="L105">
        <v>297.52</v>
      </c>
    </row>
    <row r="106" spans="1:12">
      <c r="A106" t="s">
        <v>177</v>
      </c>
      <c r="B106">
        <v>79.67</v>
      </c>
      <c r="C106">
        <v>52.14</v>
      </c>
      <c r="D106">
        <v>52.66</v>
      </c>
      <c r="E106">
        <v>47.32</v>
      </c>
      <c r="F106">
        <v>47.06</v>
      </c>
      <c r="G106">
        <v>47.95</v>
      </c>
      <c r="H106">
        <v>47.73</v>
      </c>
      <c r="I106">
        <v>49.67</v>
      </c>
      <c r="J106">
        <v>56.12</v>
      </c>
      <c r="K106">
        <v>56.25</v>
      </c>
      <c r="L106">
        <v>64.599999999999994</v>
      </c>
    </row>
    <row r="107" spans="1:12">
      <c r="A107" t="s">
        <v>176</v>
      </c>
      <c r="B107">
        <v>55.81</v>
      </c>
      <c r="C107">
        <v>124.88</v>
      </c>
      <c r="D107">
        <v>161.86000000000001</v>
      </c>
      <c r="E107">
        <v>162.61000000000001</v>
      </c>
      <c r="F107">
        <v>176.27</v>
      </c>
      <c r="G107">
        <v>191</v>
      </c>
      <c r="H107">
        <v>189.86</v>
      </c>
      <c r="I107">
        <v>185.16</v>
      </c>
      <c r="J107">
        <v>188.24</v>
      </c>
      <c r="K107">
        <v>207.9</v>
      </c>
      <c r="L107">
        <v>245.03</v>
      </c>
    </row>
    <row r="108" spans="1:12">
      <c r="A108" t="s">
        <v>175</v>
      </c>
      <c r="B108">
        <v>11.99</v>
      </c>
      <c r="C108">
        <v>11.48</v>
      </c>
      <c r="D108">
        <v>12.26</v>
      </c>
      <c r="E108">
        <v>15.3</v>
      </c>
      <c r="F108">
        <v>16.29</v>
      </c>
      <c r="G108">
        <v>14.18</v>
      </c>
      <c r="H108">
        <v>12.77</v>
      </c>
      <c r="I108">
        <v>11.97</v>
      </c>
      <c r="J108">
        <v>10.63</v>
      </c>
      <c r="K108">
        <v>14.76</v>
      </c>
      <c r="L108">
        <v>30.15</v>
      </c>
    </row>
    <row r="109" spans="1:12">
      <c r="A109" t="s">
        <v>174</v>
      </c>
      <c r="B109">
        <v>3.47</v>
      </c>
      <c r="C109">
        <v>2.5099999999999998</v>
      </c>
      <c r="D109">
        <v>1.98</v>
      </c>
      <c r="E109">
        <v>1.96</v>
      </c>
      <c r="F109">
        <v>1.82</v>
      </c>
      <c r="G109">
        <v>1.71</v>
      </c>
      <c r="H109">
        <v>1.75</v>
      </c>
      <c r="I109">
        <v>1.79</v>
      </c>
      <c r="J109">
        <v>1.74</v>
      </c>
      <c r="K109">
        <v>1.52</v>
      </c>
      <c r="L109">
        <v>1.23</v>
      </c>
    </row>
    <row r="110" spans="1:12">
      <c r="A110" t="s">
        <v>173</v>
      </c>
      <c r="B110">
        <v>7.78</v>
      </c>
      <c r="C110">
        <v>7.26</v>
      </c>
      <c r="D110">
        <v>7.54</v>
      </c>
      <c r="E110">
        <v>8.61</v>
      </c>
      <c r="F110">
        <v>8.7100000000000009</v>
      </c>
      <c r="G110">
        <v>8.5500000000000007</v>
      </c>
      <c r="H110">
        <v>8.33</v>
      </c>
      <c r="I110">
        <v>7.6</v>
      </c>
      <c r="J110">
        <v>7.33</v>
      </c>
      <c r="K110">
        <v>7.99</v>
      </c>
      <c r="L110">
        <v>7.31</v>
      </c>
    </row>
    <row r="111" spans="1:12">
      <c r="A111" t="s">
        <v>172</v>
      </c>
      <c r="B111">
        <v>1.18</v>
      </c>
      <c r="C111">
        <v>0.98</v>
      </c>
      <c r="D111">
        <v>0.93</v>
      </c>
      <c r="E111">
        <v>0.97</v>
      </c>
      <c r="F111">
        <v>0.95</v>
      </c>
      <c r="G111">
        <v>0.95</v>
      </c>
      <c r="H111">
        <v>0.99</v>
      </c>
      <c r="I111">
        <v>1.03</v>
      </c>
      <c r="J111">
        <v>1.02</v>
      </c>
      <c r="K111">
        <v>0.96</v>
      </c>
      <c r="L111">
        <v>0.77</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1"/>
  <sheetViews>
    <sheetView workbookViewId="0"/>
  </sheetViews>
  <sheetFormatPr defaultRowHeight="14.5"/>
  <sheetData>
    <row r="1" spans="1:12">
      <c r="A1" t="s">
        <v>341</v>
      </c>
    </row>
    <row r="2" spans="1:12">
      <c r="A2" t="s">
        <v>271</v>
      </c>
    </row>
    <row r="3" spans="1:12">
      <c r="B3" t="s">
        <v>190</v>
      </c>
      <c r="C3" t="s">
        <v>189</v>
      </c>
      <c r="D3" t="s">
        <v>188</v>
      </c>
      <c r="E3" t="s">
        <v>187</v>
      </c>
      <c r="F3" t="s">
        <v>186</v>
      </c>
      <c r="G3" t="s">
        <v>185</v>
      </c>
      <c r="H3" t="s">
        <v>184</v>
      </c>
      <c r="I3" t="s">
        <v>183</v>
      </c>
      <c r="J3" t="s">
        <v>182</v>
      </c>
      <c r="K3" t="s">
        <v>181</v>
      </c>
      <c r="L3" t="s">
        <v>180</v>
      </c>
    </row>
    <row r="4" spans="1:12">
      <c r="A4" t="s">
        <v>320</v>
      </c>
      <c r="B4" s="67">
        <v>42822</v>
      </c>
      <c r="C4" s="67">
        <v>45752</v>
      </c>
      <c r="D4" s="67">
        <v>49128</v>
      </c>
      <c r="E4" s="67">
        <v>56480</v>
      </c>
      <c r="F4" s="67">
        <v>59256</v>
      </c>
      <c r="G4" s="67">
        <v>60713</v>
      </c>
      <c r="H4" s="67">
        <v>64450</v>
      </c>
      <c r="I4" s="67">
        <v>66581</v>
      </c>
      <c r="J4" s="67">
        <v>66767</v>
      </c>
      <c r="K4" s="67">
        <v>63707</v>
      </c>
      <c r="L4" s="67">
        <v>69603</v>
      </c>
    </row>
    <row r="5" spans="1:12">
      <c r="A5" t="s">
        <v>269</v>
      </c>
      <c r="B5">
        <v>10.4</v>
      </c>
      <c r="C5">
        <v>13.6</v>
      </c>
      <c r="D5">
        <v>13.9</v>
      </c>
      <c r="E5">
        <v>14</v>
      </c>
      <c r="F5">
        <v>14.1</v>
      </c>
      <c r="G5">
        <v>14.7</v>
      </c>
      <c r="H5">
        <v>13.7</v>
      </c>
      <c r="I5">
        <v>7.9</v>
      </c>
      <c r="J5">
        <v>11.4</v>
      </c>
      <c r="K5">
        <v>13.8</v>
      </c>
      <c r="L5">
        <v>14.6</v>
      </c>
    </row>
    <row r="6" spans="1:12">
      <c r="A6" t="s">
        <v>321</v>
      </c>
      <c r="B6">
        <v>-380</v>
      </c>
      <c r="C6" s="67">
        <v>1187</v>
      </c>
      <c r="D6" s="67">
        <v>1283</v>
      </c>
      <c r="E6" s="67">
        <v>1884</v>
      </c>
      <c r="F6" s="67">
        <v>2223</v>
      </c>
      <c r="G6" s="67">
        <v>2941</v>
      </c>
      <c r="H6" s="67">
        <v>2992</v>
      </c>
      <c r="I6">
        <v>-183</v>
      </c>
      <c r="J6" s="67">
        <v>2402</v>
      </c>
      <c r="K6" s="67">
        <v>4609</v>
      </c>
      <c r="L6" s="67">
        <v>5623</v>
      </c>
    </row>
    <row r="7" spans="1:12">
      <c r="A7" t="s">
        <v>267</v>
      </c>
      <c r="B7">
        <v>-0.9</v>
      </c>
      <c r="C7">
        <v>2.6</v>
      </c>
      <c r="D7">
        <v>2.6</v>
      </c>
      <c r="E7">
        <v>3.3</v>
      </c>
      <c r="F7">
        <v>3.8</v>
      </c>
      <c r="G7">
        <v>4.8</v>
      </c>
      <c r="H7">
        <v>4.5999999999999996</v>
      </c>
      <c r="I7">
        <v>-0.3</v>
      </c>
      <c r="J7">
        <v>3.6</v>
      </c>
      <c r="K7">
        <v>7.2</v>
      </c>
      <c r="L7">
        <v>8.1</v>
      </c>
    </row>
    <row r="8" spans="1:12">
      <c r="A8" t="s">
        <v>322</v>
      </c>
      <c r="B8">
        <v>-752</v>
      </c>
      <c r="C8">
        <v>572</v>
      </c>
      <c r="D8" s="67">
        <v>1037</v>
      </c>
      <c r="E8" s="67">
        <v>1228</v>
      </c>
      <c r="F8" s="67">
        <v>1465</v>
      </c>
      <c r="G8" s="67">
        <v>2343</v>
      </c>
      <c r="H8" s="67">
        <v>2696</v>
      </c>
      <c r="I8">
        <v>995</v>
      </c>
      <c r="J8" s="67">
        <v>2873</v>
      </c>
      <c r="K8" s="67">
        <v>3054</v>
      </c>
      <c r="L8" s="67">
        <v>3755</v>
      </c>
    </row>
    <row r="9" spans="1:12">
      <c r="A9" t="s">
        <v>323</v>
      </c>
      <c r="B9">
        <v>-0.94</v>
      </c>
      <c r="C9">
        <v>0.68</v>
      </c>
      <c r="D9">
        <v>1.2</v>
      </c>
      <c r="E9">
        <v>1.46</v>
      </c>
      <c r="F9">
        <v>1.85</v>
      </c>
      <c r="G9">
        <v>2.99</v>
      </c>
      <c r="H9">
        <v>3.42</v>
      </c>
      <c r="I9">
        <v>1.29</v>
      </c>
      <c r="J9">
        <v>3.04</v>
      </c>
      <c r="K9">
        <v>3.92</v>
      </c>
      <c r="L9">
        <v>4.8099999999999996</v>
      </c>
    </row>
    <row r="10" spans="1:12">
      <c r="A10" t="s">
        <v>324</v>
      </c>
      <c r="B10">
        <v>0.2</v>
      </c>
      <c r="D10">
        <v>0.22</v>
      </c>
      <c r="E10">
        <v>0.45</v>
      </c>
      <c r="F10">
        <v>0.6</v>
      </c>
      <c r="G10">
        <v>0.75</v>
      </c>
      <c r="H10">
        <v>1.2</v>
      </c>
      <c r="I10">
        <v>1.3</v>
      </c>
      <c r="K10">
        <v>1.5</v>
      </c>
    </row>
    <row r="11" spans="1:12">
      <c r="A11" t="s">
        <v>263</v>
      </c>
      <c r="D11">
        <v>22.9</v>
      </c>
      <c r="E11">
        <v>30</v>
      </c>
      <c r="F11">
        <v>31.3</v>
      </c>
      <c r="G11">
        <v>35.5</v>
      </c>
      <c r="H11">
        <v>33.1</v>
      </c>
      <c r="I11">
        <v>38.9</v>
      </c>
      <c r="K11">
        <v>39.700000000000003</v>
      </c>
    </row>
    <row r="12" spans="1:12">
      <c r="A12" t="s">
        <v>262</v>
      </c>
      <c r="B12">
        <v>810</v>
      </c>
      <c r="C12">
        <v>811</v>
      </c>
      <c r="D12">
        <v>814</v>
      </c>
      <c r="E12">
        <v>821</v>
      </c>
      <c r="F12">
        <v>794</v>
      </c>
      <c r="G12">
        <v>784</v>
      </c>
      <c r="H12">
        <v>788</v>
      </c>
      <c r="I12">
        <v>779</v>
      </c>
      <c r="J12">
        <v>779</v>
      </c>
      <c r="K12">
        <v>781</v>
      </c>
      <c r="L12">
        <v>782</v>
      </c>
    </row>
    <row r="13" spans="1:12">
      <c r="A13" t="s">
        <v>325</v>
      </c>
      <c r="B13">
        <v>18.61</v>
      </c>
      <c r="C13">
        <v>14.5</v>
      </c>
      <c r="D13">
        <v>14.63</v>
      </c>
      <c r="E13">
        <v>16.739999999999998</v>
      </c>
      <c r="F13">
        <v>17.809999999999999</v>
      </c>
      <c r="G13">
        <v>13.25</v>
      </c>
      <c r="H13">
        <v>8.91</v>
      </c>
      <c r="I13">
        <v>8.6</v>
      </c>
      <c r="J13">
        <v>17.72</v>
      </c>
      <c r="K13">
        <v>14.05</v>
      </c>
      <c r="L13">
        <v>10.67</v>
      </c>
    </row>
    <row r="14" spans="1:12">
      <c r="A14" t="s">
        <v>326</v>
      </c>
      <c r="B14" s="67">
        <v>2438</v>
      </c>
      <c r="C14" s="67">
        <v>4996</v>
      </c>
      <c r="D14" s="67">
        <v>4289</v>
      </c>
      <c r="E14" s="67">
        <v>3840</v>
      </c>
      <c r="F14" s="67">
        <v>1931</v>
      </c>
      <c r="G14" s="67">
        <v>2560</v>
      </c>
      <c r="H14" s="67">
        <v>3600</v>
      </c>
      <c r="I14" s="67">
        <v>4369</v>
      </c>
      <c r="J14" s="67">
        <v>4444</v>
      </c>
      <c r="K14" s="67">
        <v>2318</v>
      </c>
      <c r="L14" s="67">
        <v>2399</v>
      </c>
    </row>
    <row r="15" spans="1:12">
      <c r="A15" t="s">
        <v>327</v>
      </c>
      <c r="B15" s="67">
        <v>-1957</v>
      </c>
      <c r="C15" s="67">
        <v>-2250</v>
      </c>
      <c r="D15" s="67">
        <v>-2197</v>
      </c>
      <c r="E15" s="67">
        <v>-3270</v>
      </c>
      <c r="F15" s="67">
        <v>-2949</v>
      </c>
      <c r="G15" s="67">
        <v>-2548</v>
      </c>
      <c r="H15" s="67">
        <v>-2924</v>
      </c>
      <c r="I15" s="67">
        <v>-3060</v>
      </c>
      <c r="J15" s="67">
        <v>-2558</v>
      </c>
      <c r="K15" s="67">
        <v>-2285</v>
      </c>
      <c r="L15" s="67">
        <v>-2283</v>
      </c>
    </row>
    <row r="16" spans="1:12">
      <c r="A16" t="s">
        <v>328</v>
      </c>
      <c r="B16">
        <v>481</v>
      </c>
      <c r="C16" s="67">
        <v>2746</v>
      </c>
      <c r="D16" s="67">
        <v>2092</v>
      </c>
      <c r="E16">
        <v>570</v>
      </c>
      <c r="F16" s="67">
        <v>-1018</v>
      </c>
      <c r="G16">
        <v>12</v>
      </c>
      <c r="H16">
        <v>676</v>
      </c>
      <c r="I16" s="67">
        <v>1309</v>
      </c>
      <c r="J16" s="67">
        <v>1886</v>
      </c>
      <c r="K16">
        <v>33</v>
      </c>
      <c r="L16">
        <v>116</v>
      </c>
    </row>
    <row r="17" spans="1:12">
      <c r="A17" t="s">
        <v>329</v>
      </c>
      <c r="B17">
        <v>0.85</v>
      </c>
      <c r="C17">
        <v>4.5</v>
      </c>
      <c r="D17">
        <v>4.09</v>
      </c>
      <c r="E17">
        <v>0.92</v>
      </c>
      <c r="F17">
        <v>-1.21</v>
      </c>
      <c r="G17">
        <v>1.7</v>
      </c>
      <c r="H17">
        <v>1.34</v>
      </c>
      <c r="I17">
        <v>-1.57</v>
      </c>
      <c r="J17">
        <v>1.62</v>
      </c>
      <c r="K17">
        <v>0.67</v>
      </c>
    </row>
    <row r="18" spans="1:12">
      <c r="A18" t="s">
        <v>330</v>
      </c>
      <c r="B18">
        <v>136</v>
      </c>
      <c r="C18" s="67">
        <v>-1780</v>
      </c>
      <c r="D18" s="67">
        <v>-4485</v>
      </c>
      <c r="E18" s="67">
        <v>-3319</v>
      </c>
      <c r="F18" s="67">
        <v>-1483</v>
      </c>
      <c r="G18">
        <v>-518</v>
      </c>
      <c r="H18" s="67">
        <v>-2287</v>
      </c>
      <c r="I18">
        <v>-398</v>
      </c>
      <c r="J18" s="67">
        <v>3803</v>
      </c>
      <c r="K18" s="67">
        <v>-2140</v>
      </c>
    </row>
    <row r="20" spans="1:12">
      <c r="A20" t="s">
        <v>255</v>
      </c>
    </row>
    <row r="21" spans="1:12">
      <c r="A21" t="s">
        <v>254</v>
      </c>
      <c r="B21" t="s">
        <v>190</v>
      </c>
      <c r="C21" t="s">
        <v>189</v>
      </c>
      <c r="D21" t="s">
        <v>188</v>
      </c>
      <c r="E21" t="s">
        <v>187</v>
      </c>
      <c r="F21" t="s">
        <v>186</v>
      </c>
      <c r="G21" t="s">
        <v>185</v>
      </c>
      <c r="H21" t="s">
        <v>184</v>
      </c>
      <c r="I21" t="s">
        <v>183</v>
      </c>
      <c r="J21" t="s">
        <v>182</v>
      </c>
      <c r="K21" t="s">
        <v>181</v>
      </c>
      <c r="L21" t="s">
        <v>180</v>
      </c>
    </row>
    <row r="22" spans="1:12">
      <c r="A22" t="s">
        <v>253</v>
      </c>
      <c r="B22">
        <v>100</v>
      </c>
      <c r="C22">
        <v>100</v>
      </c>
      <c r="D22">
        <v>100</v>
      </c>
      <c r="E22">
        <v>100</v>
      </c>
      <c r="F22">
        <v>100</v>
      </c>
      <c r="G22">
        <v>100</v>
      </c>
      <c r="H22">
        <v>100</v>
      </c>
      <c r="I22">
        <v>100</v>
      </c>
      <c r="J22">
        <v>100</v>
      </c>
      <c r="K22">
        <v>100</v>
      </c>
      <c r="L22">
        <v>100</v>
      </c>
    </row>
    <row r="23" spans="1:12">
      <c r="A23" t="s">
        <v>252</v>
      </c>
      <c r="B23">
        <v>89.63</v>
      </c>
      <c r="C23">
        <v>86.4</v>
      </c>
      <c r="D23">
        <v>86.07</v>
      </c>
      <c r="E23">
        <v>85.95</v>
      </c>
      <c r="F23">
        <v>85.89</v>
      </c>
      <c r="G23">
        <v>85.28</v>
      </c>
      <c r="H23">
        <v>86.27</v>
      </c>
      <c r="I23">
        <v>92.09</v>
      </c>
      <c r="J23">
        <v>88.61</v>
      </c>
      <c r="K23">
        <v>86.21</v>
      </c>
      <c r="L23">
        <v>85.4</v>
      </c>
    </row>
    <row r="24" spans="1:12">
      <c r="A24" t="s">
        <v>251</v>
      </c>
      <c r="B24">
        <v>10.37</v>
      </c>
      <c r="C24">
        <v>13.6</v>
      </c>
      <c r="D24">
        <v>13.93</v>
      </c>
      <c r="E24">
        <v>14.05</v>
      </c>
      <c r="F24">
        <v>14.11</v>
      </c>
      <c r="G24">
        <v>14.72</v>
      </c>
      <c r="H24">
        <v>13.73</v>
      </c>
      <c r="I24">
        <v>7.91</v>
      </c>
      <c r="J24">
        <v>11.39</v>
      </c>
      <c r="K24">
        <v>13.79</v>
      </c>
      <c r="L24">
        <v>14.6</v>
      </c>
    </row>
    <row r="25" spans="1:12">
      <c r="A25" t="s">
        <v>250</v>
      </c>
      <c r="B25">
        <v>5.13</v>
      </c>
      <c r="C25">
        <v>5.05</v>
      </c>
      <c r="D25">
        <v>4.9000000000000004</v>
      </c>
      <c r="E25">
        <v>5.07</v>
      </c>
      <c r="F25">
        <v>4.92</v>
      </c>
      <c r="G25">
        <v>4.28</v>
      </c>
      <c r="H25">
        <v>4.1100000000000003</v>
      </c>
      <c r="I25">
        <v>4.09</v>
      </c>
      <c r="J25">
        <v>3.65</v>
      </c>
      <c r="K25">
        <v>3.82</v>
      </c>
      <c r="L25">
        <v>3.7</v>
      </c>
    </row>
    <row r="26" spans="1:12">
      <c r="A26" t="s">
        <v>249</v>
      </c>
      <c r="B26">
        <v>6.6</v>
      </c>
      <c r="C26">
        <v>6.42</v>
      </c>
      <c r="D26">
        <v>6.42</v>
      </c>
      <c r="E26">
        <v>5.56</v>
      </c>
      <c r="F26">
        <v>5.33</v>
      </c>
      <c r="G26">
        <v>5.59</v>
      </c>
      <c r="H26">
        <v>5.37</v>
      </c>
      <c r="I26">
        <v>4.46</v>
      </c>
      <c r="J26">
        <v>4.2</v>
      </c>
      <c r="K26">
        <v>5.05</v>
      </c>
      <c r="L26">
        <v>4.6500000000000004</v>
      </c>
    </row>
    <row r="27" spans="1:12">
      <c r="A27" t="s">
        <v>248</v>
      </c>
      <c r="B27">
        <v>-0.47</v>
      </c>
      <c r="C27">
        <v>-0.47</v>
      </c>
      <c r="E27">
        <v>0.08</v>
      </c>
      <c r="F27">
        <v>0.11</v>
      </c>
      <c r="G27">
        <v>0.01</v>
      </c>
      <c r="H27">
        <v>-0.39</v>
      </c>
      <c r="I27">
        <v>-0.37</v>
      </c>
      <c r="J27">
        <v>-0.06</v>
      </c>
      <c r="K27">
        <v>-2.31</v>
      </c>
      <c r="L27">
        <v>-1.83</v>
      </c>
    </row>
    <row r="28" spans="1:12">
      <c r="A28" t="s">
        <v>247</v>
      </c>
      <c r="B28">
        <v>-0.89</v>
      </c>
      <c r="C28">
        <v>2.59</v>
      </c>
      <c r="D28">
        <v>2.61</v>
      </c>
      <c r="E28">
        <v>3.34</v>
      </c>
      <c r="F28">
        <v>3.75</v>
      </c>
      <c r="G28">
        <v>4.84</v>
      </c>
      <c r="H28">
        <v>4.6399999999999997</v>
      </c>
      <c r="I28">
        <v>-0.27</v>
      </c>
      <c r="J28">
        <v>3.6</v>
      </c>
      <c r="K28">
        <v>7.23</v>
      </c>
      <c r="L28">
        <v>8.08</v>
      </c>
    </row>
    <row r="29" spans="1:12">
      <c r="A29" t="s">
        <v>246</v>
      </c>
      <c r="B29">
        <v>-1.38</v>
      </c>
      <c r="C29">
        <v>-0.81</v>
      </c>
      <c r="D29">
        <v>0.22</v>
      </c>
      <c r="E29">
        <v>-0.36</v>
      </c>
      <c r="F29">
        <v>-0.42</v>
      </c>
      <c r="G29">
        <v>0.45</v>
      </c>
      <c r="H29">
        <v>0.59</v>
      </c>
      <c r="I29">
        <v>2.21</v>
      </c>
      <c r="J29">
        <v>3.25</v>
      </c>
      <c r="K29">
        <v>-0.51</v>
      </c>
      <c r="L29">
        <v>-0.4</v>
      </c>
    </row>
    <row r="30" spans="1:12">
      <c r="A30" t="s">
        <v>245</v>
      </c>
      <c r="B30">
        <v>-2.27</v>
      </c>
      <c r="C30">
        <v>1.78</v>
      </c>
      <c r="D30">
        <v>2.84</v>
      </c>
      <c r="E30">
        <v>2.97</v>
      </c>
      <c r="F30">
        <v>3.34</v>
      </c>
      <c r="G30">
        <v>5.29</v>
      </c>
      <c r="H30">
        <v>5.24</v>
      </c>
      <c r="I30">
        <v>1.94</v>
      </c>
      <c r="J30">
        <v>6.84</v>
      </c>
      <c r="K30">
        <v>6.73</v>
      </c>
      <c r="L30">
        <v>7.68</v>
      </c>
    </row>
    <row r="32" spans="1:12">
      <c r="A32" t="s">
        <v>244</v>
      </c>
      <c r="B32" t="s">
        <v>190</v>
      </c>
      <c r="C32" t="s">
        <v>189</v>
      </c>
      <c r="D32" t="s">
        <v>188</v>
      </c>
      <c r="E32" t="s">
        <v>187</v>
      </c>
      <c r="F32" t="s">
        <v>186</v>
      </c>
      <c r="G32" t="s">
        <v>185</v>
      </c>
      <c r="H32" t="s">
        <v>184</v>
      </c>
      <c r="I32" t="s">
        <v>183</v>
      </c>
      <c r="J32" t="s">
        <v>182</v>
      </c>
      <c r="K32" t="s">
        <v>181</v>
      </c>
      <c r="L32" t="s">
        <v>180</v>
      </c>
    </row>
    <row r="33" spans="1:12">
      <c r="A33" t="s">
        <v>243</v>
      </c>
      <c r="C33">
        <v>29.9</v>
      </c>
      <c r="D33">
        <v>25.56</v>
      </c>
      <c r="E33">
        <v>26.76</v>
      </c>
      <c r="F33">
        <v>25.39</v>
      </c>
      <c r="G33">
        <v>26.86</v>
      </c>
      <c r="H33">
        <v>20.059999999999999</v>
      </c>
      <c r="I33">
        <v>22.54</v>
      </c>
      <c r="J33">
        <v>37.049999999999997</v>
      </c>
      <c r="K33">
        <v>29.73</v>
      </c>
      <c r="L33">
        <v>30.43</v>
      </c>
    </row>
    <row r="34" spans="1:12">
      <c r="A34" t="s">
        <v>242</v>
      </c>
      <c r="B34">
        <v>-1.78</v>
      </c>
      <c r="C34">
        <v>1.21</v>
      </c>
      <c r="D34">
        <v>2.1</v>
      </c>
      <c r="E34">
        <v>2.17</v>
      </c>
      <c r="F34">
        <v>2.4700000000000002</v>
      </c>
      <c r="G34">
        <v>3.86</v>
      </c>
      <c r="H34">
        <v>4.18</v>
      </c>
      <c r="I34">
        <v>1.49</v>
      </c>
      <c r="J34">
        <v>4.3</v>
      </c>
      <c r="K34">
        <v>4.79</v>
      </c>
      <c r="L34">
        <v>5.39</v>
      </c>
    </row>
    <row r="35" spans="1:12">
      <c r="A35" t="s">
        <v>241</v>
      </c>
      <c r="B35">
        <v>0.55000000000000004</v>
      </c>
      <c r="C35">
        <v>0.56000000000000005</v>
      </c>
      <c r="D35">
        <v>0.56999999999999995</v>
      </c>
      <c r="E35">
        <v>0.63</v>
      </c>
      <c r="F35">
        <v>0.64</v>
      </c>
      <c r="G35">
        <v>0.64</v>
      </c>
      <c r="H35">
        <v>0.64</v>
      </c>
      <c r="I35">
        <v>0.61</v>
      </c>
      <c r="J35">
        <v>0.59</v>
      </c>
      <c r="K35">
        <v>0.56000000000000005</v>
      </c>
      <c r="L35">
        <v>0.63</v>
      </c>
    </row>
    <row r="36" spans="1:12">
      <c r="A36" t="s">
        <v>240</v>
      </c>
      <c r="B36">
        <v>-0.98</v>
      </c>
      <c r="C36">
        <v>0.68</v>
      </c>
      <c r="D36">
        <v>1.2</v>
      </c>
      <c r="E36">
        <v>1.36</v>
      </c>
      <c r="F36">
        <v>1.58</v>
      </c>
      <c r="G36">
        <v>2.4700000000000002</v>
      </c>
      <c r="H36">
        <v>2.66</v>
      </c>
      <c r="I36">
        <v>0.91</v>
      </c>
      <c r="J36">
        <v>2.5499999999999998</v>
      </c>
      <c r="K36">
        <v>2.67</v>
      </c>
      <c r="L36">
        <v>3.4</v>
      </c>
    </row>
    <row r="37" spans="1:12">
      <c r="A37" t="s">
        <v>239</v>
      </c>
      <c r="B37">
        <v>7.62</v>
      </c>
      <c r="C37">
        <v>9.41</v>
      </c>
      <c r="D37">
        <v>10</v>
      </c>
      <c r="E37">
        <v>8.85</v>
      </c>
      <c r="F37">
        <v>8.4700000000000006</v>
      </c>
      <c r="G37">
        <v>13.61</v>
      </c>
      <c r="H37">
        <v>17.88</v>
      </c>
      <c r="I37">
        <v>30.39</v>
      </c>
      <c r="J37">
        <v>8.5399999999999991</v>
      </c>
      <c r="K37">
        <v>11.85</v>
      </c>
      <c r="L37">
        <v>15.13</v>
      </c>
    </row>
    <row r="38" spans="1:12">
      <c r="A38" t="s">
        <v>238</v>
      </c>
      <c r="B38">
        <v>-7.11</v>
      </c>
      <c r="C38">
        <v>5.71</v>
      </c>
      <c r="D38">
        <v>11.68</v>
      </c>
      <c r="E38">
        <v>12.75</v>
      </c>
      <c r="F38">
        <v>13.68</v>
      </c>
      <c r="G38">
        <v>25.93</v>
      </c>
      <c r="H38">
        <v>41.39</v>
      </c>
      <c r="I38">
        <v>20.68</v>
      </c>
      <c r="J38">
        <v>33.79</v>
      </c>
      <c r="K38">
        <v>26.47</v>
      </c>
      <c r="L38">
        <v>45.15</v>
      </c>
    </row>
    <row r="39" spans="1:12">
      <c r="A39" t="s">
        <v>237</v>
      </c>
      <c r="B39">
        <v>-9.26</v>
      </c>
      <c r="C39">
        <v>6.42</v>
      </c>
      <c r="D39">
        <v>11.57</v>
      </c>
      <c r="E39">
        <v>9.9700000000000006</v>
      </c>
      <c r="F39">
        <v>10.76</v>
      </c>
      <c r="G39">
        <v>16.61</v>
      </c>
      <c r="H39">
        <v>20.27</v>
      </c>
      <c r="I39">
        <v>8.27</v>
      </c>
      <c r="J39">
        <v>15.92</v>
      </c>
      <c r="K39">
        <v>14.9</v>
      </c>
      <c r="L39">
        <v>20.77</v>
      </c>
    </row>
    <row r="40" spans="1:12">
      <c r="A40" t="s">
        <v>236</v>
      </c>
      <c r="B40">
        <v>-0.93</v>
      </c>
      <c r="C40">
        <v>2.97</v>
      </c>
      <c r="D40">
        <v>4.83</v>
      </c>
      <c r="E40">
        <v>4.21</v>
      </c>
      <c r="F40">
        <v>4.9800000000000004</v>
      </c>
      <c r="G40">
        <v>7.95</v>
      </c>
      <c r="H40">
        <v>7.13</v>
      </c>
      <c r="I40">
        <v>3.47</v>
      </c>
      <c r="J40">
        <v>9.84</v>
      </c>
      <c r="K40">
        <v>10.74</v>
      </c>
      <c r="L40">
        <v>13.38</v>
      </c>
    </row>
    <row r="42" spans="1:12">
      <c r="A42" t="s">
        <v>235</v>
      </c>
    </row>
    <row r="43" spans="1:12">
      <c r="B43" t="s">
        <v>190</v>
      </c>
      <c r="C43" t="s">
        <v>189</v>
      </c>
      <c r="D43" t="s">
        <v>188</v>
      </c>
      <c r="E43" t="s">
        <v>187</v>
      </c>
      <c r="F43" t="s">
        <v>186</v>
      </c>
      <c r="G43" t="s">
        <v>185</v>
      </c>
      <c r="H43" t="s">
        <v>184</v>
      </c>
      <c r="I43" t="s">
        <v>183</v>
      </c>
      <c r="J43" t="s">
        <v>182</v>
      </c>
      <c r="K43" t="s">
        <v>181</v>
      </c>
      <c r="L43" t="s">
        <v>196</v>
      </c>
    </row>
    <row r="44" spans="1:12">
      <c r="A44" t="s">
        <v>234</v>
      </c>
    </row>
    <row r="45" spans="1:12">
      <c r="A45" t="s">
        <v>230</v>
      </c>
      <c r="B45">
        <v>-1.02</v>
      </c>
      <c r="C45">
        <v>6.84</v>
      </c>
      <c r="D45">
        <v>7.38</v>
      </c>
      <c r="E45">
        <v>14.97</v>
      </c>
      <c r="F45">
        <v>4.92</v>
      </c>
      <c r="G45">
        <v>2.46</v>
      </c>
      <c r="H45">
        <v>6.16</v>
      </c>
      <c r="I45">
        <v>3.31</v>
      </c>
      <c r="J45">
        <v>0.28000000000000003</v>
      </c>
      <c r="K45">
        <v>-4.58</v>
      </c>
      <c r="L45">
        <v>23.34</v>
      </c>
    </row>
    <row r="46" spans="1:12">
      <c r="A46" t="s">
        <v>229</v>
      </c>
      <c r="B46">
        <v>2.79</v>
      </c>
      <c r="C46">
        <v>5.36</v>
      </c>
      <c r="D46">
        <v>4.33</v>
      </c>
      <c r="E46">
        <v>9.67</v>
      </c>
      <c r="F46">
        <v>9</v>
      </c>
      <c r="G46">
        <v>7.31</v>
      </c>
      <c r="H46">
        <v>4.5</v>
      </c>
      <c r="I46">
        <v>3.96</v>
      </c>
      <c r="J46">
        <v>3.22</v>
      </c>
      <c r="K46">
        <v>-0.39</v>
      </c>
    </row>
    <row r="47" spans="1:12">
      <c r="A47" t="s">
        <v>228</v>
      </c>
      <c r="B47">
        <v>6.16</v>
      </c>
      <c r="C47">
        <v>5.99</v>
      </c>
      <c r="D47">
        <v>4.49</v>
      </c>
      <c r="E47">
        <v>7.62</v>
      </c>
      <c r="F47">
        <v>6.49</v>
      </c>
      <c r="G47">
        <v>7.23</v>
      </c>
      <c r="H47">
        <v>7.09</v>
      </c>
      <c r="I47">
        <v>6.27</v>
      </c>
      <c r="J47">
        <v>3.4</v>
      </c>
      <c r="K47">
        <v>1.46</v>
      </c>
    </row>
    <row r="48" spans="1:12">
      <c r="A48" t="s">
        <v>227</v>
      </c>
      <c r="E48">
        <v>6.57</v>
      </c>
      <c r="F48">
        <v>7</v>
      </c>
      <c r="G48">
        <v>6.69</v>
      </c>
      <c r="H48">
        <v>6.54</v>
      </c>
      <c r="I48">
        <v>5.38</v>
      </c>
      <c r="J48">
        <v>5.49</v>
      </c>
      <c r="K48">
        <v>3.95</v>
      </c>
    </row>
    <row r="49" spans="1:12">
      <c r="A49" t="s">
        <v>233</v>
      </c>
    </row>
    <row r="50" spans="1:12">
      <c r="A50" t="s">
        <v>230</v>
      </c>
      <c r="D50">
        <v>8.09</v>
      </c>
      <c r="E50">
        <v>46.84</v>
      </c>
      <c r="F50">
        <v>17.989999999999998</v>
      </c>
      <c r="G50">
        <v>32.299999999999997</v>
      </c>
      <c r="H50">
        <v>1.73</v>
      </c>
      <c r="K50">
        <v>91.88</v>
      </c>
      <c r="L50">
        <v>116.41</v>
      </c>
    </row>
    <row r="51" spans="1:12">
      <c r="A51" t="s">
        <v>229</v>
      </c>
      <c r="D51">
        <v>-22.65</v>
      </c>
      <c r="F51">
        <v>23.26</v>
      </c>
      <c r="G51">
        <v>31.85</v>
      </c>
      <c r="H51">
        <v>16.670000000000002</v>
      </c>
      <c r="J51">
        <v>-6.53</v>
      </c>
      <c r="K51">
        <v>15.49</v>
      </c>
    </row>
    <row r="52" spans="1:12">
      <c r="A52" t="s">
        <v>228</v>
      </c>
      <c r="C52">
        <v>-15.23</v>
      </c>
      <c r="D52">
        <v>35.78</v>
      </c>
      <c r="F52">
        <v>-4.32</v>
      </c>
      <c r="H52">
        <v>20.309999999999999</v>
      </c>
      <c r="J52">
        <v>4.9800000000000004</v>
      </c>
      <c r="K52">
        <v>15.7</v>
      </c>
    </row>
    <row r="53" spans="1:12">
      <c r="A53" t="s">
        <v>227</v>
      </c>
      <c r="E53">
        <v>27.97</v>
      </c>
      <c r="F53">
        <v>14.76</v>
      </c>
      <c r="G53">
        <v>3.22</v>
      </c>
      <c r="H53">
        <v>0.99</v>
      </c>
      <c r="K53">
        <v>5.22</v>
      </c>
    </row>
    <row r="54" spans="1:12">
      <c r="A54" t="s">
        <v>232</v>
      </c>
    </row>
    <row r="55" spans="1:12">
      <c r="A55" t="s">
        <v>230</v>
      </c>
      <c r="D55">
        <v>81.290000000000006</v>
      </c>
      <c r="E55">
        <v>18.420000000000002</v>
      </c>
      <c r="F55">
        <v>19.3</v>
      </c>
      <c r="G55">
        <v>59.93</v>
      </c>
      <c r="H55">
        <v>15.07</v>
      </c>
      <c r="I55">
        <v>-63.09</v>
      </c>
      <c r="J55">
        <v>188.74</v>
      </c>
      <c r="K55">
        <v>6.3</v>
      </c>
    </row>
    <row r="56" spans="1:12">
      <c r="A56" t="s">
        <v>229</v>
      </c>
      <c r="D56">
        <v>-13.41</v>
      </c>
      <c r="F56">
        <v>36.82</v>
      </c>
      <c r="G56">
        <v>31.22</v>
      </c>
      <c r="H56">
        <v>29.97</v>
      </c>
      <c r="I56">
        <v>-12.1</v>
      </c>
      <c r="J56">
        <v>7.03</v>
      </c>
      <c r="K56">
        <v>4.24</v>
      </c>
    </row>
    <row r="57" spans="1:12">
      <c r="A57" t="s">
        <v>228</v>
      </c>
      <c r="C57">
        <v>-19.670000000000002</v>
      </c>
      <c r="D57">
        <v>55.24</v>
      </c>
      <c r="F57">
        <v>-1.71</v>
      </c>
      <c r="H57">
        <v>36.35</v>
      </c>
      <c r="I57">
        <v>-0.82</v>
      </c>
      <c r="J57">
        <v>18.53</v>
      </c>
      <c r="K57">
        <v>15.83</v>
      </c>
    </row>
    <row r="58" spans="1:12">
      <c r="A58" t="s">
        <v>227</v>
      </c>
      <c r="F58">
        <v>20.99</v>
      </c>
      <c r="G58">
        <v>6.63</v>
      </c>
      <c r="H58">
        <v>4.66</v>
      </c>
      <c r="I58">
        <v>24.08</v>
      </c>
      <c r="K58">
        <v>6.7</v>
      </c>
    </row>
    <row r="59" spans="1:12">
      <c r="A59" t="s">
        <v>231</v>
      </c>
    </row>
    <row r="60" spans="1:12">
      <c r="A60" t="s">
        <v>230</v>
      </c>
      <c r="D60">
        <v>86.76</v>
      </c>
      <c r="E60">
        <v>18.11</v>
      </c>
      <c r="F60">
        <v>22.67</v>
      </c>
      <c r="G60">
        <v>62.5</v>
      </c>
      <c r="H60">
        <v>14.38</v>
      </c>
      <c r="I60">
        <v>-62.28</v>
      </c>
      <c r="J60">
        <v>186.82</v>
      </c>
      <c r="K60">
        <v>5.95</v>
      </c>
      <c r="L60">
        <v>448.15</v>
      </c>
    </row>
    <row r="61" spans="1:12">
      <c r="A61" t="s">
        <v>229</v>
      </c>
      <c r="D61">
        <v>-13.32</v>
      </c>
      <c r="F61">
        <v>39.35</v>
      </c>
      <c r="G61">
        <v>33.03</v>
      </c>
      <c r="H61">
        <v>31.62</v>
      </c>
      <c r="I61">
        <v>-11.16</v>
      </c>
      <c r="J61">
        <v>7.36</v>
      </c>
      <c r="K61">
        <v>4.6500000000000004</v>
      </c>
    </row>
    <row r="62" spans="1:12">
      <c r="A62" t="s">
        <v>228</v>
      </c>
      <c r="C62">
        <v>-20.11</v>
      </c>
      <c r="D62">
        <v>60.3</v>
      </c>
      <c r="F62">
        <v>-1.1499999999999999</v>
      </c>
      <c r="H62">
        <v>38.130000000000003</v>
      </c>
      <c r="I62">
        <v>0.31</v>
      </c>
      <c r="J62">
        <v>19.79</v>
      </c>
      <c r="K62">
        <v>16.329999999999998</v>
      </c>
    </row>
    <row r="63" spans="1:12">
      <c r="A63" t="s">
        <v>227</v>
      </c>
      <c r="F63">
        <v>25.49</v>
      </c>
      <c r="G63">
        <v>8.85</v>
      </c>
      <c r="H63">
        <v>5.05</v>
      </c>
      <c r="I63">
        <v>26.81</v>
      </c>
      <c r="K63">
        <v>7.23</v>
      </c>
    </row>
    <row r="65" spans="1:12">
      <c r="A65" t="s">
        <v>226</v>
      </c>
    </row>
    <row r="66" spans="1:12">
      <c r="A66" t="s">
        <v>225</v>
      </c>
      <c r="B66" t="s">
        <v>190</v>
      </c>
      <c r="C66" t="s">
        <v>189</v>
      </c>
      <c r="D66" t="s">
        <v>188</v>
      </c>
      <c r="E66" t="s">
        <v>187</v>
      </c>
      <c r="F66" t="s">
        <v>186</v>
      </c>
      <c r="G66" t="s">
        <v>185</v>
      </c>
      <c r="H66" t="s">
        <v>184</v>
      </c>
      <c r="I66" t="s">
        <v>183</v>
      </c>
      <c r="J66" t="s">
        <v>182</v>
      </c>
      <c r="K66" t="s">
        <v>181</v>
      </c>
      <c r="L66" t="s">
        <v>180</v>
      </c>
    </row>
    <row r="67" spans="1:12">
      <c r="A67" t="s">
        <v>224</v>
      </c>
      <c r="B67">
        <v>-44.58</v>
      </c>
      <c r="C67">
        <v>104.92</v>
      </c>
      <c r="D67">
        <v>-14.15</v>
      </c>
      <c r="E67">
        <v>-10.47</v>
      </c>
      <c r="F67">
        <v>-49.71</v>
      </c>
      <c r="G67">
        <v>32.57</v>
      </c>
      <c r="H67">
        <v>40.630000000000003</v>
      </c>
      <c r="I67">
        <v>21.36</v>
      </c>
      <c r="J67">
        <v>1.72</v>
      </c>
      <c r="K67">
        <v>-47.84</v>
      </c>
    </row>
    <row r="68" spans="1:12">
      <c r="A68" t="s">
        <v>223</v>
      </c>
      <c r="B68">
        <v>-81.23</v>
      </c>
      <c r="C68">
        <v>470.89</v>
      </c>
      <c r="D68">
        <v>-23.82</v>
      </c>
      <c r="E68">
        <v>-72.75</v>
      </c>
      <c r="I68">
        <v>93.64</v>
      </c>
      <c r="J68">
        <v>44.08</v>
      </c>
      <c r="K68">
        <v>-98.25</v>
      </c>
    </row>
    <row r="69" spans="1:12">
      <c r="A69" t="s">
        <v>222</v>
      </c>
      <c r="B69">
        <v>4.57</v>
      </c>
      <c r="C69">
        <v>4.92</v>
      </c>
      <c r="D69">
        <v>4.47</v>
      </c>
      <c r="E69">
        <v>5.79</v>
      </c>
      <c r="F69">
        <v>4.9800000000000004</v>
      </c>
      <c r="G69">
        <v>4.2</v>
      </c>
      <c r="H69">
        <v>4.54</v>
      </c>
      <c r="I69">
        <v>4.5999999999999996</v>
      </c>
      <c r="J69">
        <v>3.83</v>
      </c>
      <c r="K69">
        <v>3.59</v>
      </c>
      <c r="L69">
        <v>3.28</v>
      </c>
    </row>
    <row r="70" spans="1:12">
      <c r="A70" t="s">
        <v>221</v>
      </c>
      <c r="B70">
        <v>1.1200000000000001</v>
      </c>
      <c r="C70">
        <v>6</v>
      </c>
      <c r="D70">
        <v>4.26</v>
      </c>
      <c r="E70">
        <v>1.01</v>
      </c>
      <c r="F70">
        <v>-1.72</v>
      </c>
      <c r="G70">
        <v>0.02</v>
      </c>
      <c r="H70">
        <v>1.05</v>
      </c>
      <c r="I70">
        <v>1.97</v>
      </c>
      <c r="J70">
        <v>2.82</v>
      </c>
      <c r="K70">
        <v>0.05</v>
      </c>
      <c r="L70">
        <v>0.17</v>
      </c>
    </row>
    <row r="71" spans="1:12">
      <c r="A71" t="s">
        <v>220</v>
      </c>
      <c r="B71">
        <v>-0.64</v>
      </c>
      <c r="C71">
        <v>4.8</v>
      </c>
      <c r="D71">
        <v>2.02</v>
      </c>
      <c r="E71">
        <v>0.46</v>
      </c>
      <c r="F71">
        <v>-0.69</v>
      </c>
      <c r="G71">
        <v>0.01</v>
      </c>
      <c r="H71">
        <v>0.25</v>
      </c>
      <c r="I71">
        <v>1.32</v>
      </c>
      <c r="J71">
        <v>0.66</v>
      </c>
      <c r="K71">
        <v>0.01</v>
      </c>
      <c r="L71">
        <v>0.03</v>
      </c>
    </row>
    <row r="73" spans="1:12">
      <c r="A73" t="s">
        <v>219</v>
      </c>
    </row>
    <row r="74" spans="1:12">
      <c r="A74" t="s">
        <v>218</v>
      </c>
      <c r="B74" t="s">
        <v>190</v>
      </c>
      <c r="C74" t="s">
        <v>189</v>
      </c>
      <c r="D74" t="s">
        <v>188</v>
      </c>
      <c r="E74" t="s">
        <v>187</v>
      </c>
      <c r="F74" t="s">
        <v>186</v>
      </c>
      <c r="G74" t="s">
        <v>185</v>
      </c>
      <c r="H74" t="s">
        <v>184</v>
      </c>
      <c r="I74" t="s">
        <v>183</v>
      </c>
      <c r="J74" t="s">
        <v>182</v>
      </c>
      <c r="K74" t="s">
        <v>181</v>
      </c>
      <c r="L74" t="s">
        <v>196</v>
      </c>
    </row>
    <row r="75" spans="1:12">
      <c r="A75" t="s">
        <v>217</v>
      </c>
      <c r="B75">
        <v>16.670000000000002</v>
      </c>
      <c r="C75">
        <v>15.09</v>
      </c>
      <c r="D75">
        <v>12.96</v>
      </c>
      <c r="E75">
        <v>12.59</v>
      </c>
      <c r="F75">
        <v>11.59</v>
      </c>
      <c r="G75">
        <v>11.41</v>
      </c>
      <c r="H75">
        <v>9.27</v>
      </c>
      <c r="I75">
        <v>11.43</v>
      </c>
      <c r="J75">
        <v>12.72</v>
      </c>
      <c r="K75">
        <v>10.83</v>
      </c>
      <c r="L75">
        <v>7.1</v>
      </c>
    </row>
    <row r="76" spans="1:12">
      <c r="A76" t="s">
        <v>216</v>
      </c>
      <c r="B76">
        <v>6.96</v>
      </c>
      <c r="C76">
        <v>7.97</v>
      </c>
      <c r="D76">
        <v>7.23</v>
      </c>
      <c r="E76">
        <v>7.37</v>
      </c>
      <c r="F76">
        <v>7.76</v>
      </c>
      <c r="G76">
        <v>7.07</v>
      </c>
      <c r="H76">
        <v>7.38</v>
      </c>
      <c r="I76">
        <v>7.29</v>
      </c>
      <c r="J76">
        <v>7.34</v>
      </c>
      <c r="K76">
        <v>5.28</v>
      </c>
      <c r="L76">
        <v>5.22</v>
      </c>
    </row>
    <row r="77" spans="1:12">
      <c r="A77" t="s">
        <v>215</v>
      </c>
      <c r="B77">
        <v>21.72</v>
      </c>
      <c r="C77">
        <v>25.08</v>
      </c>
      <c r="D77">
        <v>25.5</v>
      </c>
      <c r="E77">
        <v>25.21</v>
      </c>
      <c r="F77">
        <v>26.86</v>
      </c>
      <c r="G77">
        <v>26.38</v>
      </c>
      <c r="H77">
        <v>27.23</v>
      </c>
      <c r="I77">
        <v>26.71</v>
      </c>
      <c r="J77">
        <v>27.62</v>
      </c>
      <c r="K77">
        <v>27.68</v>
      </c>
      <c r="L77">
        <v>30.92</v>
      </c>
    </row>
    <row r="78" spans="1:12">
      <c r="A78" t="s">
        <v>214</v>
      </c>
      <c r="B78">
        <v>7.6</v>
      </c>
      <c r="C78">
        <v>2.34</v>
      </c>
      <c r="D78">
        <v>2.93</v>
      </c>
      <c r="E78">
        <v>4.04</v>
      </c>
      <c r="F78">
        <v>4.2699999999999996</v>
      </c>
      <c r="G78">
        <v>4.72</v>
      </c>
      <c r="H78">
        <v>4.59</v>
      </c>
      <c r="I78">
        <v>4.72</v>
      </c>
      <c r="J78">
        <v>4.91</v>
      </c>
      <c r="K78">
        <v>6.9</v>
      </c>
      <c r="L78">
        <v>6.17</v>
      </c>
    </row>
    <row r="79" spans="1:12">
      <c r="A79" t="s">
        <v>213</v>
      </c>
      <c r="B79">
        <v>52.94</v>
      </c>
      <c r="C79">
        <v>50.48</v>
      </c>
      <c r="D79">
        <v>48.62</v>
      </c>
      <c r="E79">
        <v>49.22</v>
      </c>
      <c r="F79">
        <v>50.47</v>
      </c>
      <c r="G79">
        <v>49.59</v>
      </c>
      <c r="H79">
        <v>48.48</v>
      </c>
      <c r="I79">
        <v>50.15</v>
      </c>
      <c r="J79">
        <v>52.59</v>
      </c>
      <c r="K79">
        <v>50.7</v>
      </c>
      <c r="L79">
        <v>49.41</v>
      </c>
    </row>
    <row r="80" spans="1:12">
      <c r="A80" t="s">
        <v>212</v>
      </c>
      <c r="B80">
        <v>15.58</v>
      </c>
      <c r="C80">
        <v>16.14</v>
      </c>
      <c r="D80">
        <v>16</v>
      </c>
      <c r="E80">
        <v>16.5</v>
      </c>
      <c r="F80">
        <v>16.989999999999998</v>
      </c>
      <c r="G80">
        <v>16.98</v>
      </c>
      <c r="H80">
        <v>16.05</v>
      </c>
      <c r="I80">
        <v>15.22</v>
      </c>
      <c r="J80">
        <v>14.58</v>
      </c>
      <c r="K80">
        <v>14.56</v>
      </c>
      <c r="L80">
        <v>15.36</v>
      </c>
    </row>
    <row r="81" spans="1:12">
      <c r="A81" t="s">
        <v>211</v>
      </c>
      <c r="B81">
        <v>13.77</v>
      </c>
      <c r="C81">
        <v>13.58</v>
      </c>
      <c r="D81">
        <v>14.41</v>
      </c>
      <c r="E81">
        <v>14.57</v>
      </c>
      <c r="F81">
        <v>14.63</v>
      </c>
      <c r="G81">
        <v>13.28</v>
      </c>
      <c r="H81">
        <v>11.77</v>
      </c>
      <c r="I81">
        <v>10.86</v>
      </c>
      <c r="J81">
        <v>10.210000000000001</v>
      </c>
      <c r="K81">
        <v>14.52</v>
      </c>
      <c r="L81">
        <v>14.77</v>
      </c>
    </row>
    <row r="82" spans="1:12">
      <c r="A82" t="s">
        <v>210</v>
      </c>
      <c r="B82">
        <v>17.71</v>
      </c>
      <c r="C82">
        <v>19.8</v>
      </c>
      <c r="D82">
        <v>20.97</v>
      </c>
      <c r="E82">
        <v>19.71</v>
      </c>
      <c r="F82">
        <v>17.899999999999999</v>
      </c>
      <c r="G82">
        <v>20.149999999999999</v>
      </c>
      <c r="H82">
        <v>23.69</v>
      </c>
      <c r="I82">
        <v>23.78</v>
      </c>
      <c r="J82">
        <v>22.63</v>
      </c>
      <c r="K82">
        <v>20.23</v>
      </c>
      <c r="L82">
        <v>20.47</v>
      </c>
    </row>
    <row r="83" spans="1:12">
      <c r="A83" t="s">
        <v>209</v>
      </c>
      <c r="B83">
        <v>100</v>
      </c>
      <c r="C83">
        <v>100</v>
      </c>
      <c r="D83">
        <v>100</v>
      </c>
      <c r="E83">
        <v>100</v>
      </c>
      <c r="F83">
        <v>100</v>
      </c>
      <c r="G83">
        <v>100</v>
      </c>
      <c r="H83">
        <v>100</v>
      </c>
      <c r="I83">
        <v>100</v>
      </c>
      <c r="J83">
        <v>100</v>
      </c>
      <c r="K83">
        <v>100</v>
      </c>
      <c r="L83">
        <v>100</v>
      </c>
    </row>
    <row r="84" spans="1:12">
      <c r="A84" t="s">
        <v>208</v>
      </c>
      <c r="B84">
        <v>10.25</v>
      </c>
      <c r="C84">
        <v>10.28</v>
      </c>
      <c r="D84">
        <v>10.89</v>
      </c>
      <c r="E84">
        <v>10.77</v>
      </c>
      <c r="F84">
        <v>11.12</v>
      </c>
      <c r="G84">
        <v>10.6</v>
      </c>
      <c r="H84">
        <v>11.03</v>
      </c>
      <c r="I84">
        <v>11.28</v>
      </c>
      <c r="J84">
        <v>11.8</v>
      </c>
      <c r="K84">
        <v>14.09</v>
      </c>
      <c r="L84">
        <v>11.62</v>
      </c>
    </row>
    <row r="85" spans="1:12">
      <c r="A85" t="s">
        <v>207</v>
      </c>
      <c r="E85">
        <v>1.37</v>
      </c>
      <c r="F85">
        <v>1.75</v>
      </c>
      <c r="G85">
        <v>1.1000000000000001</v>
      </c>
      <c r="H85">
        <v>2.6</v>
      </c>
      <c r="I85">
        <v>1.5</v>
      </c>
      <c r="J85">
        <v>1.93</v>
      </c>
      <c r="K85">
        <v>1.25</v>
      </c>
      <c r="L85">
        <v>2.13</v>
      </c>
    </row>
    <row r="86" spans="1:12">
      <c r="A86" t="s">
        <v>206</v>
      </c>
      <c r="B86">
        <v>0.27</v>
      </c>
      <c r="C86">
        <v>0.31</v>
      </c>
      <c r="D86">
        <v>0.35</v>
      </c>
      <c r="E86">
        <v>1.1399999999999999</v>
      </c>
      <c r="F86">
        <v>1.34</v>
      </c>
      <c r="G86">
        <v>1.47</v>
      </c>
      <c r="H86">
        <v>1.68</v>
      </c>
      <c r="I86">
        <v>1.96</v>
      </c>
      <c r="J86">
        <v>2.5299999999999998</v>
      </c>
      <c r="K86">
        <v>2.98</v>
      </c>
      <c r="L86">
        <v>2.4</v>
      </c>
    </row>
    <row r="87" spans="1:12">
      <c r="A87" t="s">
        <v>205</v>
      </c>
    </row>
    <row r="88" spans="1:12">
      <c r="A88" t="s">
        <v>204</v>
      </c>
      <c r="B88">
        <v>42.32</v>
      </c>
      <c r="C88">
        <v>42.09</v>
      </c>
      <c r="D88">
        <v>42.47</v>
      </c>
      <c r="E88">
        <v>39.549999999999997</v>
      </c>
      <c r="F88">
        <v>37.880000000000003</v>
      </c>
      <c r="G88">
        <v>36.97</v>
      </c>
      <c r="H88">
        <v>35.32</v>
      </c>
      <c r="I88">
        <v>35.770000000000003</v>
      </c>
      <c r="J88">
        <v>33</v>
      </c>
      <c r="K88">
        <v>34.22</v>
      </c>
      <c r="L88">
        <v>34.090000000000003</v>
      </c>
    </row>
    <row r="89" spans="1:12">
      <c r="A89" t="s">
        <v>203</v>
      </c>
      <c r="B89">
        <v>52.84</v>
      </c>
      <c r="C89">
        <v>52.68</v>
      </c>
      <c r="D89">
        <v>53.71</v>
      </c>
      <c r="E89">
        <v>52.83</v>
      </c>
      <c r="F89">
        <v>52.09</v>
      </c>
      <c r="G89">
        <v>50.14</v>
      </c>
      <c r="H89">
        <v>50.63</v>
      </c>
      <c r="I89">
        <v>50.5</v>
      </c>
      <c r="J89">
        <v>49.25</v>
      </c>
      <c r="K89">
        <v>52.55</v>
      </c>
      <c r="L89">
        <v>50.23</v>
      </c>
    </row>
    <row r="90" spans="1:12">
      <c r="A90" t="s">
        <v>202</v>
      </c>
      <c r="E90">
        <v>3.63</v>
      </c>
      <c r="F90">
        <v>4.07</v>
      </c>
      <c r="G90">
        <v>6.34</v>
      </c>
      <c r="H90">
        <v>5.59</v>
      </c>
      <c r="I90">
        <v>7.57</v>
      </c>
      <c r="J90">
        <v>7.6</v>
      </c>
      <c r="K90">
        <v>6.21</v>
      </c>
      <c r="L90">
        <v>6.51</v>
      </c>
    </row>
    <row r="91" spans="1:12">
      <c r="A91" t="s">
        <v>201</v>
      </c>
      <c r="B91">
        <v>34.020000000000003</v>
      </c>
      <c r="C91">
        <v>36.68</v>
      </c>
      <c r="D91">
        <v>36.29</v>
      </c>
      <c r="E91">
        <v>32.24</v>
      </c>
      <c r="F91">
        <v>32.04</v>
      </c>
      <c r="G91">
        <v>36.17</v>
      </c>
      <c r="H91">
        <v>38.19</v>
      </c>
      <c r="I91">
        <v>38.630000000000003</v>
      </c>
      <c r="J91">
        <v>31.43</v>
      </c>
      <c r="K91">
        <v>32.799999999999997</v>
      </c>
      <c r="L91">
        <v>36.65</v>
      </c>
    </row>
    <row r="92" spans="1:12">
      <c r="A92" t="s">
        <v>200</v>
      </c>
      <c r="B92">
        <v>86.86</v>
      </c>
      <c r="C92">
        <v>89.36</v>
      </c>
      <c r="D92">
        <v>90</v>
      </c>
      <c r="E92">
        <v>88.7</v>
      </c>
      <c r="F92">
        <v>88.19</v>
      </c>
      <c r="G92">
        <v>92.65</v>
      </c>
      <c r="H92">
        <v>94.41</v>
      </c>
      <c r="I92">
        <v>96.71</v>
      </c>
      <c r="J92">
        <v>88.28</v>
      </c>
      <c r="K92">
        <v>91.56</v>
      </c>
      <c r="L92">
        <v>93.39</v>
      </c>
    </row>
    <row r="93" spans="1:12">
      <c r="A93" t="s">
        <v>199</v>
      </c>
      <c r="B93">
        <v>13.14</v>
      </c>
      <c r="C93">
        <v>10.64</v>
      </c>
      <c r="D93">
        <v>10</v>
      </c>
      <c r="E93">
        <v>11.3</v>
      </c>
      <c r="F93">
        <v>11.81</v>
      </c>
      <c r="G93">
        <v>7.35</v>
      </c>
      <c r="H93">
        <v>5.59</v>
      </c>
      <c r="I93">
        <v>3.29</v>
      </c>
      <c r="J93">
        <v>11.72</v>
      </c>
      <c r="K93">
        <v>8.44</v>
      </c>
      <c r="L93">
        <v>6.61</v>
      </c>
    </row>
    <row r="94" spans="1:12">
      <c r="A94" t="s">
        <v>198</v>
      </c>
      <c r="B94">
        <v>100</v>
      </c>
      <c r="C94">
        <v>100</v>
      </c>
      <c r="D94">
        <v>100</v>
      </c>
      <c r="E94">
        <v>100</v>
      </c>
      <c r="F94">
        <v>100</v>
      </c>
      <c r="G94">
        <v>100</v>
      </c>
      <c r="H94">
        <v>100</v>
      </c>
      <c r="I94">
        <v>100</v>
      </c>
      <c r="J94">
        <v>100</v>
      </c>
      <c r="K94">
        <v>100</v>
      </c>
      <c r="L94">
        <v>100</v>
      </c>
    </row>
    <row r="96" spans="1:12">
      <c r="A96" t="s">
        <v>197</v>
      </c>
      <c r="B96" t="s">
        <v>190</v>
      </c>
      <c r="C96" t="s">
        <v>189</v>
      </c>
      <c r="D96" t="s">
        <v>188</v>
      </c>
      <c r="E96" t="s">
        <v>187</v>
      </c>
      <c r="F96" t="s">
        <v>186</v>
      </c>
      <c r="G96" t="s">
        <v>185</v>
      </c>
      <c r="H96" t="s">
        <v>184</v>
      </c>
      <c r="I96" t="s">
        <v>183</v>
      </c>
      <c r="J96" t="s">
        <v>182</v>
      </c>
      <c r="K96" t="s">
        <v>181</v>
      </c>
      <c r="L96" t="s">
        <v>196</v>
      </c>
    </row>
    <row r="97" spans="1:12">
      <c r="A97" t="s">
        <v>168</v>
      </c>
      <c r="B97">
        <v>1</v>
      </c>
      <c r="C97">
        <v>0.96</v>
      </c>
      <c r="D97">
        <v>0.91</v>
      </c>
      <c r="E97">
        <v>0.93</v>
      </c>
      <c r="F97">
        <v>0.97</v>
      </c>
      <c r="G97">
        <v>0.99</v>
      </c>
      <c r="H97">
        <v>0.96</v>
      </c>
      <c r="I97">
        <v>0.99</v>
      </c>
      <c r="J97">
        <v>1.07</v>
      </c>
      <c r="K97">
        <v>0.96</v>
      </c>
      <c r="L97">
        <v>0.98</v>
      </c>
    </row>
    <row r="98" spans="1:12">
      <c r="A98" t="s">
        <v>195</v>
      </c>
      <c r="B98">
        <v>0.45</v>
      </c>
      <c r="C98">
        <v>0.44</v>
      </c>
      <c r="D98">
        <v>0.38</v>
      </c>
      <c r="E98">
        <v>0.4</v>
      </c>
      <c r="F98">
        <v>0.38</v>
      </c>
      <c r="G98">
        <v>0.38</v>
      </c>
      <c r="H98">
        <v>0.34</v>
      </c>
      <c r="I98">
        <v>0.38</v>
      </c>
      <c r="J98">
        <v>0.42</v>
      </c>
      <c r="K98">
        <v>0.34</v>
      </c>
      <c r="L98">
        <v>0.27</v>
      </c>
    </row>
    <row r="99" spans="1:12">
      <c r="A99" t="s">
        <v>194</v>
      </c>
      <c r="B99">
        <v>7.62</v>
      </c>
      <c r="C99">
        <v>9.41</v>
      </c>
      <c r="D99">
        <v>10</v>
      </c>
      <c r="E99">
        <v>8.85</v>
      </c>
      <c r="F99">
        <v>8.4700000000000006</v>
      </c>
      <c r="G99">
        <v>13.61</v>
      </c>
      <c r="H99">
        <v>17.88</v>
      </c>
      <c r="I99">
        <v>30.39</v>
      </c>
      <c r="J99">
        <v>8.5399999999999991</v>
      </c>
      <c r="K99">
        <v>11.85</v>
      </c>
      <c r="L99">
        <v>15.13</v>
      </c>
    </row>
    <row r="100" spans="1:12">
      <c r="A100" t="s">
        <v>193</v>
      </c>
      <c r="E100">
        <v>0.34</v>
      </c>
      <c r="F100">
        <v>0.36</v>
      </c>
      <c r="G100">
        <v>0.89</v>
      </c>
      <c r="H100">
        <v>1.06</v>
      </c>
      <c r="I100">
        <v>2.4</v>
      </c>
      <c r="J100">
        <v>0.67</v>
      </c>
      <c r="K100">
        <v>0.77</v>
      </c>
      <c r="L100">
        <v>1.1599999999999999</v>
      </c>
    </row>
    <row r="102" spans="1:12">
      <c r="A102" t="s">
        <v>192</v>
      </c>
    </row>
    <row r="103" spans="1:12">
      <c r="A103" t="s">
        <v>191</v>
      </c>
      <c r="B103" t="s">
        <v>190</v>
      </c>
      <c r="C103" t="s">
        <v>189</v>
      </c>
      <c r="D103" t="s">
        <v>188</v>
      </c>
      <c r="E103" t="s">
        <v>187</v>
      </c>
      <c r="F103" t="s">
        <v>186</v>
      </c>
      <c r="G103" t="s">
        <v>185</v>
      </c>
      <c r="H103" t="s">
        <v>184</v>
      </c>
      <c r="I103" t="s">
        <v>183</v>
      </c>
      <c r="J103" t="s">
        <v>182</v>
      </c>
      <c r="K103" t="s">
        <v>181</v>
      </c>
      <c r="L103" t="s">
        <v>180</v>
      </c>
    </row>
    <row r="104" spans="1:12">
      <c r="A104" t="s">
        <v>179</v>
      </c>
      <c r="B104">
        <v>46.26</v>
      </c>
      <c r="C104">
        <v>48.74</v>
      </c>
      <c r="D104">
        <v>48.41</v>
      </c>
      <c r="E104">
        <v>42.62</v>
      </c>
      <c r="F104">
        <v>43.21</v>
      </c>
      <c r="G104">
        <v>42.19</v>
      </c>
      <c r="H104">
        <v>41.55</v>
      </c>
      <c r="I104">
        <v>43.8</v>
      </c>
      <c r="J104">
        <v>44.99</v>
      </c>
      <c r="K104">
        <v>41.35</v>
      </c>
      <c r="L104">
        <v>29.52</v>
      </c>
    </row>
    <row r="105" spans="1:12">
      <c r="A105" t="s">
        <v>178</v>
      </c>
      <c r="B105">
        <v>175.41</v>
      </c>
      <c r="C105">
        <v>176.84</v>
      </c>
      <c r="D105">
        <v>187.42</v>
      </c>
      <c r="E105">
        <v>172.1</v>
      </c>
      <c r="F105">
        <v>173.11</v>
      </c>
      <c r="G105">
        <v>177.7</v>
      </c>
      <c r="H105">
        <v>178.58</v>
      </c>
      <c r="I105">
        <v>174.82</v>
      </c>
      <c r="J105">
        <v>188.65</v>
      </c>
      <c r="K105">
        <v>210.53</v>
      </c>
      <c r="L105">
        <v>210.46</v>
      </c>
    </row>
    <row r="106" spans="1:12">
      <c r="A106" t="s">
        <v>177</v>
      </c>
      <c r="B106">
        <v>76.27</v>
      </c>
      <c r="C106">
        <v>77.39</v>
      </c>
      <c r="D106">
        <v>78.45</v>
      </c>
      <c r="E106">
        <v>73.48</v>
      </c>
      <c r="F106">
        <v>72.75</v>
      </c>
      <c r="G106">
        <v>72.45</v>
      </c>
      <c r="H106">
        <v>72.040000000000006</v>
      </c>
      <c r="I106">
        <v>72.31</v>
      </c>
      <c r="J106">
        <v>80.13</v>
      </c>
      <c r="K106">
        <v>98.63</v>
      </c>
      <c r="L106">
        <v>81.93</v>
      </c>
    </row>
    <row r="107" spans="1:12">
      <c r="A107" t="s">
        <v>176</v>
      </c>
      <c r="B107">
        <v>145.38999999999999</v>
      </c>
      <c r="C107">
        <v>148.18</v>
      </c>
      <c r="D107">
        <v>157.38</v>
      </c>
      <c r="E107">
        <v>141.22999999999999</v>
      </c>
      <c r="F107">
        <v>143.56</v>
      </c>
      <c r="G107">
        <v>147.44</v>
      </c>
      <c r="H107">
        <v>148.1</v>
      </c>
      <c r="I107">
        <v>146.31</v>
      </c>
      <c r="J107">
        <v>153.5</v>
      </c>
      <c r="K107">
        <v>153.25</v>
      </c>
      <c r="L107">
        <v>158.05000000000001</v>
      </c>
    </row>
    <row r="108" spans="1:12">
      <c r="A108" t="s">
        <v>175</v>
      </c>
      <c r="B108">
        <v>7.89</v>
      </c>
      <c r="C108">
        <v>7.49</v>
      </c>
      <c r="D108">
        <v>7.54</v>
      </c>
      <c r="E108">
        <v>8.56</v>
      </c>
      <c r="F108">
        <v>8.4499999999999993</v>
      </c>
      <c r="G108">
        <v>8.65</v>
      </c>
      <c r="H108">
        <v>8.7799999999999994</v>
      </c>
      <c r="I108">
        <v>8.33</v>
      </c>
      <c r="J108">
        <v>8.11</v>
      </c>
      <c r="K108">
        <v>8.83</v>
      </c>
      <c r="L108">
        <v>12.36</v>
      </c>
    </row>
    <row r="109" spans="1:12">
      <c r="A109" t="s">
        <v>174</v>
      </c>
      <c r="B109">
        <v>2.08</v>
      </c>
      <c r="C109">
        <v>2.06</v>
      </c>
      <c r="D109">
        <v>1.95</v>
      </c>
      <c r="E109">
        <v>2.12</v>
      </c>
      <c r="F109">
        <v>2.11</v>
      </c>
      <c r="G109">
        <v>2.0499999999999998</v>
      </c>
      <c r="H109">
        <v>2.04</v>
      </c>
      <c r="I109">
        <v>2.09</v>
      </c>
      <c r="J109">
        <v>1.93</v>
      </c>
      <c r="K109">
        <v>1.73</v>
      </c>
      <c r="L109">
        <v>1.73</v>
      </c>
    </row>
    <row r="110" spans="1:12">
      <c r="A110" t="s">
        <v>173</v>
      </c>
      <c r="B110">
        <v>3.47</v>
      </c>
      <c r="C110">
        <v>3.53</v>
      </c>
      <c r="D110">
        <v>3.56</v>
      </c>
      <c r="E110">
        <v>3.85</v>
      </c>
      <c r="F110">
        <v>3.82</v>
      </c>
      <c r="G110">
        <v>3.77</v>
      </c>
      <c r="H110">
        <v>3.85</v>
      </c>
      <c r="I110">
        <v>3.91</v>
      </c>
      <c r="J110">
        <v>3.98</v>
      </c>
      <c r="K110">
        <v>3.82</v>
      </c>
      <c r="L110">
        <v>4.12</v>
      </c>
    </row>
    <row r="111" spans="1:12">
      <c r="A111" t="s">
        <v>172</v>
      </c>
      <c r="B111">
        <v>0.55000000000000004</v>
      </c>
      <c r="C111">
        <v>0.56000000000000005</v>
      </c>
      <c r="D111">
        <v>0.56999999999999995</v>
      </c>
      <c r="E111">
        <v>0.63</v>
      </c>
      <c r="F111">
        <v>0.64</v>
      </c>
      <c r="G111">
        <v>0.64</v>
      </c>
      <c r="H111">
        <v>0.64</v>
      </c>
      <c r="I111">
        <v>0.61</v>
      </c>
      <c r="J111">
        <v>0.59</v>
      </c>
      <c r="K111">
        <v>0.56000000000000005</v>
      </c>
      <c r="L111">
        <v>0.63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AB53"/>
  <sheetViews>
    <sheetView showGridLines="0" zoomScale="85" zoomScaleNormal="85" workbookViewId="0">
      <pane xSplit="5" ySplit="10" topLeftCell="M11" activePane="bottomRight" state="frozen"/>
      <selection pane="topRight" activeCell="F1" sqref="F1"/>
      <selection pane="bottomLeft" activeCell="A11" sqref="A11"/>
      <selection pane="bottomRight" activeCell="J33" sqref="J33"/>
    </sheetView>
  </sheetViews>
  <sheetFormatPr defaultRowHeight="14.5"/>
  <cols>
    <col min="1" max="1" width="2.453125" customWidth="1"/>
    <col min="3" max="3" width="16.54296875" customWidth="1"/>
    <col min="4" max="4" width="8.453125" customWidth="1"/>
    <col min="5" max="5" width="11.81640625" customWidth="1"/>
    <col min="6" max="6" width="12.1796875" bestFit="1" customWidth="1"/>
    <col min="7" max="8" width="12.1796875" customWidth="1"/>
    <col min="10" max="10" width="12.1796875" customWidth="1"/>
    <col min="11" max="12" width="8.7265625" customWidth="1"/>
    <col min="15" max="21" width="8.7265625" customWidth="1"/>
    <col min="26" max="26" width="12.1796875" customWidth="1"/>
    <col min="28" max="28" width="12.26953125" customWidth="1"/>
  </cols>
  <sheetData>
    <row r="1" spans="2:28" s="9" customFormat="1" ht="11.25" customHeight="1"/>
    <row r="2" spans="2:28" s="9" customFormat="1" ht="25.5" customHeight="1">
      <c r="D2" s="10" t="s">
        <v>433</v>
      </c>
      <c r="I2" s="1"/>
      <c r="M2" s="1" t="s">
        <v>0</v>
      </c>
      <c r="N2" s="1"/>
      <c r="O2" s="1"/>
      <c r="T2" s="1"/>
    </row>
    <row r="3" spans="2:28" s="11" customFormat="1" ht="7.5" customHeight="1" thickBot="1"/>
    <row r="5" spans="2:28">
      <c r="C5" s="69" t="s">
        <v>276</v>
      </c>
      <c r="D5" s="88">
        <f>Ranking!D5</f>
        <v>-2</v>
      </c>
      <c r="E5" s="70" t="str">
        <f>IF(D5="TTM","L",IF(D5=0,"K",IF(D5=-1,"J",IF(D5=-2,"I",IF(D5=-3,"H",IF(D5=-4,"G",IF(D5=-5,"F",IF(D5=-6,"E",IF(D5=-7,"D",IF(D5=-8,"C","B"))))))))))</f>
        <v>I</v>
      </c>
    </row>
    <row r="6" spans="2:28">
      <c r="C6" s="69" t="s">
        <v>289</v>
      </c>
      <c r="D6" s="89">
        <f>Ranking!D6</f>
        <v>1.4999999999999999E-2</v>
      </c>
    </row>
    <row r="7" spans="2:28">
      <c r="C7" s="69" t="s">
        <v>290</v>
      </c>
      <c r="D7" s="89">
        <f>Ranking!D7</f>
        <v>0.12</v>
      </c>
    </row>
    <row r="8" spans="2:28" ht="15" thickBot="1">
      <c r="F8" s="70" t="s">
        <v>282</v>
      </c>
      <c r="G8" s="70"/>
      <c r="H8" s="70" t="str">
        <f>$E$5&amp;"4"</f>
        <v>I4</v>
      </c>
      <c r="I8" s="70" t="str">
        <f>$E$5&amp;"6"</f>
        <v>I6</v>
      </c>
      <c r="J8" s="70"/>
      <c r="K8" s="70" t="str">
        <f>$E$5&amp;"8"</f>
        <v>I8</v>
      </c>
      <c r="L8" s="70" t="str">
        <f>$E$5&amp;"29"</f>
        <v>I29</v>
      </c>
      <c r="M8" s="70" t="str">
        <f>$E$5&amp;"33"</f>
        <v>I33</v>
      </c>
      <c r="N8" s="70" t="s">
        <v>285</v>
      </c>
      <c r="O8" s="70" t="s">
        <v>285</v>
      </c>
      <c r="P8" s="70" t="str">
        <f>$E$5&amp;"93"</f>
        <v>I93</v>
      </c>
      <c r="Q8" s="70" t="str">
        <f>$E$5&amp;"90"</f>
        <v>I90</v>
      </c>
      <c r="R8" s="70" t="str">
        <f>$E$5&amp;"85"</f>
        <v>I85</v>
      </c>
      <c r="S8" s="70" t="s">
        <v>285</v>
      </c>
      <c r="T8" s="70" t="str">
        <f>$E$5&amp;"36"</f>
        <v>I36</v>
      </c>
      <c r="U8" s="70" t="s">
        <v>285</v>
      </c>
      <c r="V8" s="70" t="s">
        <v>285</v>
      </c>
      <c r="W8" s="70" t="str">
        <f>$E$5&amp;"100"</f>
        <v>I100</v>
      </c>
      <c r="X8" s="70" t="str">
        <f>$E$5&amp;"40"</f>
        <v>I40</v>
      </c>
      <c r="Y8" s="70" t="s">
        <v>359</v>
      </c>
      <c r="Z8" s="70" t="s">
        <v>285</v>
      </c>
      <c r="AA8" s="70" t="s">
        <v>285</v>
      </c>
      <c r="AB8" s="70" t="s">
        <v>285</v>
      </c>
    </row>
    <row r="9" spans="2:28" ht="30.65" customHeight="1">
      <c r="B9" s="114" t="s">
        <v>293</v>
      </c>
      <c r="C9" s="115"/>
      <c r="D9" s="115"/>
      <c r="E9" s="115"/>
      <c r="F9" s="115"/>
      <c r="G9" s="116"/>
      <c r="H9" s="114" t="s">
        <v>441</v>
      </c>
      <c r="I9" s="115"/>
      <c r="J9" s="115"/>
      <c r="K9" s="115"/>
      <c r="L9" s="115"/>
      <c r="M9" s="115"/>
      <c r="N9" s="116"/>
      <c r="O9" s="111" t="s">
        <v>444</v>
      </c>
      <c r="P9" s="112"/>
      <c r="Q9" s="112"/>
      <c r="R9" s="112"/>
      <c r="S9" s="112"/>
      <c r="T9" s="112"/>
      <c r="U9" s="112"/>
      <c r="V9" s="113"/>
      <c r="W9" s="111" t="s">
        <v>287</v>
      </c>
      <c r="X9" s="112"/>
      <c r="Y9" s="112"/>
      <c r="Z9" s="112"/>
      <c r="AA9" s="113"/>
      <c r="AB9" s="77" t="s">
        <v>295</v>
      </c>
    </row>
    <row r="10" spans="2:28" ht="34" customHeight="1" thickBot="1">
      <c r="B10" s="75" t="s">
        <v>277</v>
      </c>
      <c r="C10" s="76" t="s">
        <v>169</v>
      </c>
      <c r="D10" s="76" t="s">
        <v>170</v>
      </c>
      <c r="E10" s="76" t="s">
        <v>171</v>
      </c>
      <c r="F10" s="76" t="s">
        <v>281</v>
      </c>
      <c r="G10" s="80" t="s">
        <v>309</v>
      </c>
      <c r="H10" s="102" t="s">
        <v>432</v>
      </c>
      <c r="I10" s="76" t="s">
        <v>286</v>
      </c>
      <c r="J10" s="81" t="s">
        <v>167</v>
      </c>
      <c r="K10" s="76" t="s">
        <v>278</v>
      </c>
      <c r="L10" s="76" t="s">
        <v>443</v>
      </c>
      <c r="M10" s="76" t="s">
        <v>283</v>
      </c>
      <c r="N10" s="79" t="s">
        <v>284</v>
      </c>
      <c r="O10" s="75" t="s">
        <v>438</v>
      </c>
      <c r="P10" s="76" t="s">
        <v>279</v>
      </c>
      <c r="Q10" s="76" t="s">
        <v>439</v>
      </c>
      <c r="R10" s="76" t="s">
        <v>440</v>
      </c>
      <c r="S10" s="76" t="s">
        <v>442</v>
      </c>
      <c r="T10" s="76" t="s">
        <v>437</v>
      </c>
      <c r="U10" s="76" t="s">
        <v>165</v>
      </c>
      <c r="V10" s="79" t="s">
        <v>166</v>
      </c>
      <c r="W10" s="75" t="s">
        <v>280</v>
      </c>
      <c r="X10" s="76" t="s">
        <v>288</v>
      </c>
      <c r="Y10" s="76" t="s">
        <v>291</v>
      </c>
      <c r="Z10" s="76" t="s">
        <v>292</v>
      </c>
      <c r="AA10" s="79" t="s">
        <v>287</v>
      </c>
      <c r="AB10" s="78" t="s">
        <v>294</v>
      </c>
    </row>
    <row r="11" spans="2:28">
      <c r="B11" s="87">
        <f ca="1">RANK(AB11,$AB$11:$AB$18,0)-COUNTIF($AB$11:$AB$18,0)+COUNTIF($AB11:AB$18,AB11)-1</f>
        <v>7</v>
      </c>
      <c r="C11" s="71"/>
      <c r="D11" s="71"/>
      <c r="E11" s="71" t="s">
        <v>275</v>
      </c>
      <c r="F11" s="95"/>
      <c r="G11" s="95"/>
      <c r="H11" s="74">
        <f ca="1">SUMIF($E$23:$E$60,$E11,H$23:H$60)</f>
        <v>6287</v>
      </c>
      <c r="I11" s="74">
        <f ca="1">SUMIF($E$23:$E$60,$E11,I$23:I$60)</f>
        <v>3027</v>
      </c>
      <c r="J11" s="96">
        <f t="shared" ref="J11:J17" ca="1" si="0">I11/H11</f>
        <v>0.48146969937967232</v>
      </c>
      <c r="K11" s="74">
        <f ca="1">SUMIF($E$23:$E$60,$E11,K$23:K$60)</f>
        <v>1422</v>
      </c>
      <c r="L11" s="74">
        <f ca="1">SUMIF($E$23:$E$60,$E11,L$23:L$60)</f>
        <v>-1247.1554999999998</v>
      </c>
      <c r="M11" s="95"/>
      <c r="N11" s="74">
        <f t="shared" ref="N11:S11" ca="1" si="1">SUMIF($E$23:$E$60,$E11,N$23:N$60)</f>
        <v>2408.3447000000001</v>
      </c>
      <c r="O11" s="74">
        <f t="shared" ca="1" si="1"/>
        <v>55892.588614393128</v>
      </c>
      <c r="P11" s="74">
        <f t="shared" ca="1" si="1"/>
        <v>11949.096240601502</v>
      </c>
      <c r="Q11" s="74">
        <f t="shared" ca="1" si="1"/>
        <v>36703.714715359827</v>
      </c>
      <c r="R11" s="74">
        <f t="shared" ca="1" si="1"/>
        <v>0</v>
      </c>
      <c r="S11" s="74">
        <f t="shared" ca="1" si="1"/>
        <v>48652.810955961337</v>
      </c>
      <c r="T11" s="73">
        <f t="shared" ref="T11:T17" ca="1" si="2">K11/O11</f>
        <v>2.5441655776769927E-2</v>
      </c>
      <c r="U11" s="97">
        <f ca="1">K11/P11</f>
        <v>0.11900481604359547</v>
      </c>
      <c r="V11" s="97">
        <f ca="1">N11/S11</f>
        <v>4.9500628076349827E-2</v>
      </c>
      <c r="W11" s="100">
        <f ca="1">(Q11+R11)/P11</f>
        <v>3.0716728676638567</v>
      </c>
      <c r="X11" s="100">
        <f ca="1">IF(L11&gt;=0,10,I11/-L11)</f>
        <v>2.4271231614662327</v>
      </c>
      <c r="Y11" s="73">
        <f ca="1">IF(OR(X11&gt;8.5,AND(X11&lt;0,N106="Positive interest result")),'Default Spreads'!$E$8,IF(X11&gt;6.5,'Default Spreads'!$E$9,IF(X11&gt;5.5,'Default Spreads'!$E$10,IF(X11&gt;4.25,'Default Spreads'!$E$11,IF(X11&gt;3,'Default Spreads'!$E$12,IF(X11&gt;2.5,'Default Spreads'!$E$13,IF(X11&gt;2,'Default Spreads'!$E$14,IF(X11&gt;1.75,'Default Spreads'!$E$15,IF(X11&gt;1.5,'Default Spreads'!$E$16,IF(X11&gt;1.25,'Default Spreads'!$E$17,IF(X11&gt;0.8,'Default Spreads'!$E$18,IF(X11&gt;0.65,'Default Spreads'!$E$19,IF(X11&gt;0.2,'Default Spreads'!$E$20,'Default Spreads'!$E$21)))))))))))))</f>
        <v>0.02</v>
      </c>
      <c r="Z11" s="73">
        <f ca="1">($D$6+Y11)*(1-M11)</f>
        <v>3.5000000000000003E-2</v>
      </c>
      <c r="AA11" s="73">
        <f ca="1">((Q11+R11)*Z11+P11*$D$7)/(P11+Q11+R11)</f>
        <v>5.5875940372088186E-2</v>
      </c>
      <c r="AB11" s="98">
        <f ca="1">IFERROR(V11-AA11,"n/a")</f>
        <v>-6.3753122957383584E-3</v>
      </c>
    </row>
    <row r="12" spans="2:28">
      <c r="B12" s="91">
        <f ca="1">RANK(AB12,$AB$11:$AB$18,0)-COUNTIF($AB$11:$AB$18,0)+COUNTIF($AB12:AB$18,AB12)-1</f>
        <v>4</v>
      </c>
      <c r="C12" s="84"/>
      <c r="D12" s="84"/>
      <c r="E12" s="84" t="s">
        <v>304</v>
      </c>
      <c r="F12" s="92"/>
      <c r="G12" s="92"/>
      <c r="H12" s="94">
        <f t="shared" ref="H12:H17" ca="1" si="3">SUMIF($E$23:$E$60,$E12,H$23:H$60)</f>
        <v>7438.454545454546</v>
      </c>
      <c r="I12" s="94">
        <f t="shared" ref="I12:I17" ca="1" si="4">SUMIF($E$23:$E$60,$E12,I$23:I$60)</f>
        <v>1561.8181818181818</v>
      </c>
      <c r="J12" s="93">
        <f t="shared" ca="1" si="0"/>
        <v>0.20996541314789238</v>
      </c>
      <c r="K12" s="94">
        <f t="shared" ref="K12:K17" ca="1" si="5">SUMIF($E$23:$E$60,$E12,K$23:K$60)</f>
        <v>993.90909090909088</v>
      </c>
      <c r="L12" s="74">
        <f t="shared" ref="L12:L17" ca="1" si="6">SUMIF($E$23:$E$60,$E12,L$23:L$60)</f>
        <v>-193.74845454545454</v>
      </c>
      <c r="M12" s="92"/>
      <c r="N12" s="94">
        <f t="shared" ref="N12:N17" ca="1" si="7">SUMIF($E$23:$E$60,$E12,N$23:N$60)</f>
        <v>1129.2889090909091</v>
      </c>
      <c r="O12" s="74">
        <f t="shared" ref="O12:S17" ca="1" si="8">SUMIF($E$23:$E$60,$E12,O$23:O$60)</f>
        <v>12295.946786452154</v>
      </c>
      <c r="P12" s="74">
        <f t="shared" ca="1" si="8"/>
        <v>2980.6758745164393</v>
      </c>
      <c r="Q12" s="74">
        <f t="shared" ca="1" si="8"/>
        <v>4357.0162553396112</v>
      </c>
      <c r="R12" s="74">
        <f t="shared" ca="1" si="8"/>
        <v>993.19091932026322</v>
      </c>
      <c r="S12" s="74">
        <f t="shared" ca="1" si="8"/>
        <v>8330.8830491763129</v>
      </c>
      <c r="T12" s="73">
        <f t="shared" ca="1" si="2"/>
        <v>8.0832253763833281E-2</v>
      </c>
      <c r="U12" s="97">
        <f t="shared" ref="U12:U17" ca="1" si="9">K12/P12</f>
        <v>0.3334509127297629</v>
      </c>
      <c r="V12" s="97">
        <f t="shared" ref="V12:V17" ca="1" si="10">N12/S12</f>
        <v>0.1355545267440243</v>
      </c>
      <c r="W12" s="100">
        <f t="shared" ref="W12:W17" ca="1" si="11">(Q12+R12)/P12</f>
        <v>1.7949644308534045</v>
      </c>
      <c r="X12" s="100">
        <f t="shared" ref="X12:X17" ca="1" si="12">IF(L12&gt;=0,10,I12/-L12)</f>
        <v>8.0610613668238056</v>
      </c>
      <c r="Y12" s="73">
        <f ca="1">IF(OR(X12&gt;8.5,AND(X12&lt;0,N107="Positive interest result")),'Default Spreads'!$E$8,IF(X12&gt;6.5,'Default Spreads'!$E$9,IF(X12&gt;5.5,'Default Spreads'!$E$10,IF(X12&gt;4.25,'Default Spreads'!$E$11,IF(X12&gt;3,'Default Spreads'!$E$12,IF(X12&gt;2.5,'Default Spreads'!$E$13,IF(X12&gt;2,'Default Spreads'!$E$14,IF(X12&gt;1.75,'Default Spreads'!$E$15,IF(X12&gt;1.5,'Default Spreads'!$E$16,IF(X12&gt;1.25,'Default Spreads'!$E$17,IF(X12&gt;0.8,'Default Spreads'!$E$18,IF(X12&gt;0.65,'Default Spreads'!$E$19,IF(X12&gt;0.2,'Default Spreads'!$E$20,'Default Spreads'!$E$21)))))))))))))</f>
        <v>5.0000000000000001E-3</v>
      </c>
      <c r="Z12" s="73">
        <f t="shared" ref="Z12:Z17" ca="1" si="13">($D$6+Y12)*(1-M12)</f>
        <v>0.02</v>
      </c>
      <c r="AA12" s="73">
        <f t="shared" ref="AA12:AA17" ca="1" si="14">((Q12+R12)*Z12+P12*$D$7)/(P12+Q12+R12)</f>
        <v>5.5778630631612855E-2</v>
      </c>
      <c r="AB12" s="98">
        <f t="shared" ref="AB12:AB17" ca="1" si="15">IFERROR(V12-AA12,"n/a")</f>
        <v>7.977589611241144E-2</v>
      </c>
    </row>
    <row r="13" spans="2:28">
      <c r="B13" s="91">
        <f ca="1">RANK(AB13,$AB$11:$AB$18,0)-COUNTIF($AB$11:$AB$18,0)+COUNTIF($AB13:AB$18,AB13)-1</f>
        <v>5</v>
      </c>
      <c r="C13" s="84"/>
      <c r="D13" s="84"/>
      <c r="E13" s="84" t="s">
        <v>305</v>
      </c>
      <c r="F13" s="92"/>
      <c r="G13" s="92"/>
      <c r="H13" s="94">
        <f t="shared" ca="1" si="3"/>
        <v>20997</v>
      </c>
      <c r="I13" s="94">
        <f t="shared" ca="1" si="4"/>
        <v>4565</v>
      </c>
      <c r="J13" s="93">
        <f t="shared" ca="1" si="0"/>
        <v>0.21741201123970091</v>
      </c>
      <c r="K13" s="94">
        <f t="shared" ca="1" si="5"/>
        <v>2537</v>
      </c>
      <c r="L13" s="74">
        <f t="shared" ca="1" si="6"/>
        <v>-1423.8381000000002</v>
      </c>
      <c r="M13" s="92"/>
      <c r="N13" s="94">
        <f t="shared" ca="1" si="7"/>
        <v>3680.5437000000002</v>
      </c>
      <c r="O13" s="74">
        <f t="shared" ca="1" si="8"/>
        <v>36478.502300491833</v>
      </c>
      <c r="P13" s="74">
        <f t="shared" ca="1" si="8"/>
        <v>15240.376820561636</v>
      </c>
      <c r="Q13" s="74">
        <f t="shared" ca="1" si="8"/>
        <v>9391.8137870855135</v>
      </c>
      <c r="R13" s="74">
        <f t="shared" ca="1" si="8"/>
        <v>987.03576074884973</v>
      </c>
      <c r="S13" s="74">
        <f t="shared" ca="1" si="8"/>
        <v>25619.226368396001</v>
      </c>
      <c r="T13" s="73">
        <f t="shared" ca="1" si="2"/>
        <v>6.9547811450740238E-2</v>
      </c>
      <c r="U13" s="97">
        <f t="shared" ca="1" si="9"/>
        <v>0.16646570028223928</v>
      </c>
      <c r="V13" s="97">
        <f t="shared" ca="1" si="10"/>
        <v>0.14366334279868562</v>
      </c>
      <c r="W13" s="100">
        <f t="shared" ca="1" si="11"/>
        <v>0.68101003472772947</v>
      </c>
      <c r="X13" s="100">
        <f t="shared" ca="1" si="12"/>
        <v>3.2061229433318292</v>
      </c>
      <c r="Y13" s="73">
        <f ca="1">IF(OR(X13&gt;8.5,AND(X13&lt;0,N108="Positive interest result")),'Default Spreads'!$E$8,IF(X13&gt;6.5,'Default Spreads'!$E$9,IF(X13&gt;5.5,'Default Spreads'!$E$10,IF(X13&gt;4.25,'Default Spreads'!$E$11,IF(X13&gt;3,'Default Spreads'!$E$12,IF(X13&gt;2.5,'Default Spreads'!$E$13,IF(X13&gt;2,'Default Spreads'!$E$14,IF(X13&gt;1.75,'Default Spreads'!$E$15,IF(X13&gt;1.5,'Default Spreads'!$E$16,IF(X13&gt;1.25,'Default Spreads'!$E$17,IF(X13&gt;0.8,'Default Spreads'!$E$18,IF(X13&gt;0.65,'Default Spreads'!$E$19,IF(X13&gt;0.2,'Default Spreads'!$E$20,'Default Spreads'!$E$21)))))))))))))</f>
        <v>1.2500000000000001E-2</v>
      </c>
      <c r="Z13" s="73">
        <f t="shared" ca="1" si="13"/>
        <v>2.75E-2</v>
      </c>
      <c r="AA13" s="73">
        <f t="shared" ca="1" si="14"/>
        <v>8.2526441299609524E-2</v>
      </c>
      <c r="AB13" s="98">
        <f t="shared" ca="1" si="15"/>
        <v>6.1136901499076093E-2</v>
      </c>
    </row>
    <row r="14" spans="2:28">
      <c r="B14" s="91">
        <f ca="1">RANK(AB14,$AB$11:$AB$18,0)-COUNTIF($AB$11:$AB$18,0)+COUNTIF($AB14:AB$18,AB14)-1</f>
        <v>1</v>
      </c>
      <c r="C14" s="84"/>
      <c r="D14" s="84"/>
      <c r="E14" s="84" t="s">
        <v>308</v>
      </c>
      <c r="F14" s="92"/>
      <c r="G14" s="92"/>
      <c r="H14" s="94">
        <f t="shared" ca="1" si="3"/>
        <v>155099.18181818182</v>
      </c>
      <c r="I14" s="94">
        <f t="shared" ca="1" si="4"/>
        <v>5371.636363636364</v>
      </c>
      <c r="J14" s="93">
        <f t="shared" ca="1" si="0"/>
        <v>3.4633557061141525E-2</v>
      </c>
      <c r="K14" s="94">
        <f t="shared" ca="1" si="5"/>
        <v>5799.545454545454</v>
      </c>
      <c r="L14" s="74">
        <f t="shared" ca="1" si="6"/>
        <v>1366.044118181818</v>
      </c>
      <c r="M14" s="92"/>
      <c r="N14" s="94">
        <f t="shared" ca="1" si="7"/>
        <v>4739.5905272727268</v>
      </c>
      <c r="O14" s="74">
        <f t="shared" ca="1" si="8"/>
        <v>191585.15683939413</v>
      </c>
      <c r="P14" s="74">
        <f t="shared" ca="1" si="8"/>
        <v>4109.159192972752</v>
      </c>
      <c r="Q14" s="74">
        <f t="shared" ca="1" si="8"/>
        <v>17250.09618441822</v>
      </c>
      <c r="R14" s="74">
        <f t="shared" ca="1" si="8"/>
        <v>1822.8733977886518</v>
      </c>
      <c r="S14" s="74">
        <f t="shared" ca="1" si="8"/>
        <v>23182.128775179626</v>
      </c>
      <c r="T14" s="73">
        <f t="shared" ca="1" si="2"/>
        <v>3.0271371489427098E-2</v>
      </c>
      <c r="U14" s="97">
        <f t="shared" ca="1" si="9"/>
        <v>1.4113703514975773</v>
      </c>
      <c r="V14" s="97">
        <f t="shared" ca="1" si="10"/>
        <v>0.20445018545265164</v>
      </c>
      <c r="W14" s="100">
        <f t="shared" ca="1" si="11"/>
        <v>4.6415747569051033</v>
      </c>
      <c r="X14" s="100">
        <f t="shared" ca="1" si="12"/>
        <v>10</v>
      </c>
      <c r="Y14" s="73">
        <f ca="1">IF(OR(X14&gt;8.5,AND(X14&lt;0,N109="Positive interest result")),'Default Spreads'!$E$8,IF(X14&gt;6.5,'Default Spreads'!$E$9,IF(X14&gt;5.5,'Default Spreads'!$E$10,IF(X14&gt;4.25,'Default Spreads'!$E$11,IF(X14&gt;3,'Default Spreads'!$E$12,IF(X14&gt;2.5,'Default Spreads'!$E$13,IF(X14&gt;2,'Default Spreads'!$E$14,IF(X14&gt;1.75,'Default Spreads'!$E$15,IF(X14&gt;1.5,'Default Spreads'!$E$16,IF(X14&gt;1.25,'Default Spreads'!$E$17,IF(X14&gt;0.8,'Default Spreads'!$E$18,IF(X14&gt;0.65,'Default Spreads'!$E$19,IF(X14&gt;0.2,'Default Spreads'!$E$20,'Default Spreads'!$E$21)))))))))))))</f>
        <v>2E-3</v>
      </c>
      <c r="Z14" s="73">
        <f t="shared" ca="1" si="13"/>
        <v>1.7000000000000001E-2</v>
      </c>
      <c r="AA14" s="73">
        <f t="shared" ca="1" si="14"/>
        <v>3.5257313682484026E-2</v>
      </c>
      <c r="AB14" s="98">
        <f t="shared" ca="1" si="15"/>
        <v>0.16919287177016762</v>
      </c>
    </row>
    <row r="15" spans="2:28">
      <c r="B15" s="91">
        <f ca="1">RANK(AB15,$AB$11:$AB$18,0)-COUNTIF($AB$11:$AB$18,0)+COUNTIF($AB15:AB$18,AB15)-1</f>
        <v>6</v>
      </c>
      <c r="C15" s="84"/>
      <c r="D15" s="84"/>
      <c r="E15" s="84" t="s">
        <v>336</v>
      </c>
      <c r="F15" s="92"/>
      <c r="G15" s="92"/>
      <c r="H15" s="94">
        <f t="shared" ca="1" si="3"/>
        <v>231644.99655000001</v>
      </c>
      <c r="I15" s="94">
        <f t="shared" ca="1" si="4"/>
        <v>28923.351070000001</v>
      </c>
      <c r="J15" s="93">
        <f t="shared" ca="1" si="0"/>
        <v>0.12486067690116054</v>
      </c>
      <c r="K15" s="94">
        <f t="shared" ca="1" si="5"/>
        <v>15579.650880000001</v>
      </c>
      <c r="L15" s="74">
        <f t="shared" ca="1" si="6"/>
        <v>-10323.987847404998</v>
      </c>
      <c r="M15" s="92"/>
      <c r="N15" s="94">
        <f t="shared" ca="1" si="7"/>
        <v>25412.38337</v>
      </c>
      <c r="O15" s="74">
        <f t="shared" ca="1" si="8"/>
        <v>605316.91256025911</v>
      </c>
      <c r="P15" s="74">
        <f t="shared" ca="1" si="8"/>
        <v>136685.63264270866</v>
      </c>
      <c r="Q15" s="74">
        <f t="shared" ca="1" si="8"/>
        <v>166424.04961872427</v>
      </c>
      <c r="R15" s="74">
        <f t="shared" ca="1" si="8"/>
        <v>44932.175132595308</v>
      </c>
      <c r="S15" s="74">
        <f t="shared" ca="1" si="8"/>
        <v>348041.85739402816</v>
      </c>
      <c r="T15" s="73">
        <f t="shared" ca="1" si="2"/>
        <v>2.5738006912947524E-2</v>
      </c>
      <c r="U15" s="97">
        <f t="shared" ca="1" si="9"/>
        <v>0.11398162761352285</v>
      </c>
      <c r="V15" s="97">
        <f t="shared" ca="1" si="10"/>
        <v>7.3015307872092844E-2</v>
      </c>
      <c r="W15" s="100">
        <f t="shared" ca="1" si="11"/>
        <v>1.5462943739214869</v>
      </c>
      <c r="X15" s="100">
        <f t="shared" ca="1" si="12"/>
        <v>2.8015677175821234</v>
      </c>
      <c r="Y15" s="73">
        <f ca="1">IF(OR(X15&gt;8.5,AND(X15&lt;0,N110="Positive interest result")),'Default Spreads'!$E$8,IF(X15&gt;6.5,'Default Spreads'!$E$9,IF(X15&gt;5.5,'Default Spreads'!$E$10,IF(X15&gt;4.25,'Default Spreads'!$E$11,IF(X15&gt;3,'Default Spreads'!$E$12,IF(X15&gt;2.5,'Default Spreads'!$E$13,IF(X15&gt;2,'Default Spreads'!$E$14,IF(X15&gt;1.75,'Default Spreads'!$E$15,IF(X15&gt;1.5,'Default Spreads'!$E$16,IF(X15&gt;1.25,'Default Spreads'!$E$17,IF(X15&gt;0.8,'Default Spreads'!$E$18,IF(X15&gt;0.65,'Default Spreads'!$E$19,IF(X15&gt;0.2,'Default Spreads'!$E$20,'Default Spreads'!$E$21)))))))))))))</f>
        <v>1.4999999999999999E-2</v>
      </c>
      <c r="Z15" s="73">
        <f t="shared" ca="1" si="13"/>
        <v>0.03</v>
      </c>
      <c r="AA15" s="73">
        <f t="shared" ca="1" si="14"/>
        <v>6.5345481230197733E-2</v>
      </c>
      <c r="AB15" s="98">
        <f t="shared" ca="1" si="15"/>
        <v>7.6698266418951111E-3</v>
      </c>
    </row>
    <row r="16" spans="2:28">
      <c r="B16" s="91">
        <f ca="1">RANK(AB16,$AB$11:$AB$18,0)-COUNTIF($AB$11:$AB$18,0)+COUNTIF($AB16:AB$18,AB16)-1</f>
        <v>3</v>
      </c>
      <c r="C16" s="84"/>
      <c r="D16" s="84"/>
      <c r="E16" s="84" t="s">
        <v>436</v>
      </c>
      <c r="F16" s="92"/>
      <c r="G16" s="92"/>
      <c r="H16" s="94">
        <f t="shared" ca="1" si="3"/>
        <v>152484</v>
      </c>
      <c r="I16" s="94">
        <f t="shared" ca="1" si="4"/>
        <v>24766</v>
      </c>
      <c r="J16" s="93">
        <f t="shared" ca="1" si="0"/>
        <v>0.16241704047637784</v>
      </c>
      <c r="K16" s="94">
        <f t="shared" ca="1" si="5"/>
        <v>12967</v>
      </c>
      <c r="L16" s="74">
        <f t="shared" ca="1" si="6"/>
        <v>-4154.9691999999995</v>
      </c>
      <c r="M16" s="92"/>
      <c r="N16" s="94">
        <f t="shared" ca="1" si="7"/>
        <v>15647.252700000001</v>
      </c>
      <c r="O16" s="74">
        <f t="shared" ca="1" si="8"/>
        <v>187105.27102845386</v>
      </c>
      <c r="P16" s="74">
        <f t="shared" ca="1" si="8"/>
        <v>40577.340110201156</v>
      </c>
      <c r="Q16" s="74">
        <f t="shared" ca="1" si="8"/>
        <v>46380.863076240013</v>
      </c>
      <c r="R16" s="74">
        <f t="shared" ca="1" si="8"/>
        <v>5098.4244260647265</v>
      </c>
      <c r="S16" s="74">
        <f t="shared" ca="1" si="8"/>
        <v>92056.627612505894</v>
      </c>
      <c r="T16" s="73">
        <f t="shared" ca="1" si="2"/>
        <v>6.9303231965218426E-2</v>
      </c>
      <c r="U16" s="97">
        <f t="shared" ca="1" si="9"/>
        <v>0.31956259244159013</v>
      </c>
      <c r="V16" s="97">
        <f t="shared" ca="1" si="10"/>
        <v>0.16997421158924056</v>
      </c>
      <c r="W16" s="100">
        <f t="shared" ca="1" si="11"/>
        <v>1.2686708237281139</v>
      </c>
      <c r="X16" s="100">
        <f t="shared" ca="1" si="12"/>
        <v>5.9605736668276634</v>
      </c>
      <c r="Y16" s="73">
        <f ca="1">IF(OR(X16&gt;8.5,AND(X16&lt;0,N111="Positive interest result")),'Default Spreads'!$E$8,IF(X16&gt;6.5,'Default Spreads'!$E$9,IF(X16&gt;5.5,'Default Spreads'!$E$10,IF(X16&gt;4.25,'Default Spreads'!$E$11,IF(X16&gt;3,'Default Spreads'!$E$12,IF(X16&gt;2.5,'Default Spreads'!$E$13,IF(X16&gt;2,'Default Spreads'!$E$14,IF(X16&gt;1.75,'Default Spreads'!$E$15,IF(X16&gt;1.5,'Default Spreads'!$E$16,IF(X16&gt;1.25,'Default Spreads'!$E$17,IF(X16&gt;0.8,'Default Spreads'!$E$18,IF(X16&gt;0.65,'Default Spreads'!$E$19,IF(X16&gt;0.2,'Default Spreads'!$E$20,'Default Spreads'!$E$21)))))))))))))</f>
        <v>8.0000000000000002E-3</v>
      </c>
      <c r="Z16" s="73">
        <f t="shared" ca="1" si="13"/>
        <v>2.3E-2</v>
      </c>
      <c r="AA16" s="73">
        <f t="shared" ca="1" si="14"/>
        <v>6.5756313073484854E-2</v>
      </c>
      <c r="AB16" s="98">
        <f t="shared" ca="1" si="15"/>
        <v>0.10421789851575571</v>
      </c>
    </row>
    <row r="17" spans="2:28">
      <c r="B17" s="91">
        <f ca="1">RANK(AB17,$AB$11:$AB$18,0)-COUNTIF($AB$11:$AB$18,0)+COUNTIF($AB17:AB$18,AB17)-1</f>
        <v>2</v>
      </c>
      <c r="C17" s="84"/>
      <c r="D17" s="84"/>
      <c r="E17" s="84" t="s">
        <v>407</v>
      </c>
      <c r="F17" s="92"/>
      <c r="G17" s="92"/>
      <c r="H17" s="94">
        <f t="shared" ca="1" si="3"/>
        <v>83107.484926363628</v>
      </c>
      <c r="I17" s="94">
        <f t="shared" ca="1" si="4"/>
        <v>7442.8254527272729</v>
      </c>
      <c r="J17" s="93">
        <f t="shared" ca="1" si="0"/>
        <v>8.9556620072450729E-2</v>
      </c>
      <c r="K17" s="94">
        <f t="shared" ca="1" si="5"/>
        <v>5853.0560700000005</v>
      </c>
      <c r="L17" s="74">
        <f t="shared" ca="1" si="6"/>
        <v>-537.87249095581819</v>
      </c>
      <c r="M17" s="92"/>
      <c r="N17" s="94">
        <f t="shared" ca="1" si="7"/>
        <v>6079.0815991589097</v>
      </c>
      <c r="O17" s="74">
        <f t="shared" ca="1" si="8"/>
        <v>93545.182642846019</v>
      </c>
      <c r="P17" s="74">
        <f t="shared" ca="1" si="8"/>
        <v>19149.808219103452</v>
      </c>
      <c r="Q17" s="74">
        <f t="shared" ca="1" si="8"/>
        <v>11344.905048549592</v>
      </c>
      <c r="R17" s="74">
        <f t="shared" ca="1" si="8"/>
        <v>1434.7794528405564</v>
      </c>
      <c r="S17" s="74">
        <f t="shared" ca="1" si="8"/>
        <v>31929.492720493599</v>
      </c>
      <c r="T17" s="73">
        <f t="shared" ca="1" si="2"/>
        <v>6.2569294373467338E-2</v>
      </c>
      <c r="U17" s="97">
        <f t="shared" ca="1" si="9"/>
        <v>0.30564567556144573</v>
      </c>
      <c r="V17" s="97">
        <f t="shared" ca="1" si="10"/>
        <v>0.1903907980115549</v>
      </c>
      <c r="W17" s="100">
        <f t="shared" ca="1" si="11"/>
        <v>0.66735313247896655</v>
      </c>
      <c r="X17" s="100">
        <f t="shared" ca="1" si="12"/>
        <v>13.837527625741023</v>
      </c>
      <c r="Y17" s="73">
        <f ca="1">IF(OR(X17&gt;8.5,AND(X17&lt;0,N112="Positive interest result")),'Default Spreads'!$E$8,IF(X17&gt;6.5,'Default Spreads'!$E$9,IF(X17&gt;5.5,'Default Spreads'!$E$10,IF(X17&gt;4.25,'Default Spreads'!$E$11,IF(X17&gt;3,'Default Spreads'!$E$12,IF(X17&gt;2.5,'Default Spreads'!$E$13,IF(X17&gt;2,'Default Spreads'!$E$14,IF(X17&gt;1.75,'Default Spreads'!$E$15,IF(X17&gt;1.5,'Default Spreads'!$E$16,IF(X17&gt;1.25,'Default Spreads'!$E$17,IF(X17&gt;0.8,'Default Spreads'!$E$18,IF(X17&gt;0.65,'Default Spreads'!$E$19,IF(X17&gt;0.2,'Default Spreads'!$E$20,'Default Spreads'!$E$21)))))))))))))</f>
        <v>2E-3</v>
      </c>
      <c r="Z17" s="73">
        <f t="shared" ca="1" si="13"/>
        <v>1.7000000000000001E-2</v>
      </c>
      <c r="AA17" s="73">
        <f t="shared" ca="1" si="14"/>
        <v>7.8774556327406736E-2</v>
      </c>
      <c r="AB17" s="98">
        <f t="shared" ca="1" si="15"/>
        <v>0.11161624168414816</v>
      </c>
    </row>
    <row r="18" spans="2:28">
      <c r="F18" s="70"/>
      <c r="G18" s="70"/>
      <c r="H18" s="70"/>
      <c r="I18" s="70"/>
      <c r="J18" s="70"/>
      <c r="K18" s="70"/>
      <c r="L18" s="70"/>
      <c r="M18" s="70"/>
      <c r="N18" s="70"/>
      <c r="O18" s="70"/>
      <c r="P18" s="70"/>
      <c r="Q18" s="70"/>
      <c r="R18" s="70"/>
      <c r="S18" s="70"/>
      <c r="T18" s="70"/>
      <c r="U18" s="70"/>
      <c r="W18" s="70"/>
      <c r="X18" s="70"/>
      <c r="Y18" s="70"/>
      <c r="Z18" s="70"/>
      <c r="AA18" s="70"/>
      <c r="AB18" s="70"/>
    </row>
    <row r="19" spans="2:28">
      <c r="F19" s="70"/>
      <c r="G19" s="70"/>
      <c r="H19" s="70"/>
      <c r="I19" s="70"/>
      <c r="J19" s="70"/>
      <c r="K19" s="70"/>
      <c r="L19" s="70"/>
      <c r="M19" s="70"/>
      <c r="N19" s="70"/>
      <c r="O19" s="70"/>
      <c r="P19" s="70"/>
      <c r="Q19" s="70"/>
      <c r="R19" s="70"/>
      <c r="S19" s="70"/>
      <c r="T19" s="70"/>
      <c r="U19" s="70"/>
      <c r="W19" s="70"/>
      <c r="X19" s="70"/>
      <c r="Y19" s="70"/>
      <c r="Z19" s="70"/>
      <c r="AA19" s="70"/>
      <c r="AB19" s="70"/>
    </row>
    <row r="20" spans="2:28" ht="15" thickBot="1">
      <c r="F20" s="70"/>
      <c r="G20" s="70"/>
      <c r="H20" s="70"/>
      <c r="I20" s="70"/>
      <c r="J20" s="70"/>
      <c r="K20" s="70"/>
      <c r="L20" s="70"/>
      <c r="M20" s="70"/>
      <c r="N20" s="70"/>
      <c r="O20" s="70"/>
      <c r="P20" s="70"/>
      <c r="Q20" s="70"/>
      <c r="R20" s="70"/>
      <c r="S20" s="70"/>
      <c r="T20" s="70"/>
      <c r="U20" s="70"/>
      <c r="W20" s="70"/>
      <c r="X20" s="70"/>
      <c r="Y20" s="70"/>
      <c r="Z20" s="70"/>
      <c r="AA20" s="70"/>
      <c r="AB20" s="70"/>
    </row>
    <row r="21" spans="2:28" ht="30.65" customHeight="1">
      <c r="B21" s="114" t="s">
        <v>293</v>
      </c>
      <c r="C21" s="115"/>
      <c r="D21" s="115"/>
      <c r="E21" s="115"/>
      <c r="F21" s="115"/>
      <c r="G21" s="116"/>
      <c r="H21" s="114" t="s">
        <v>441</v>
      </c>
      <c r="I21" s="115"/>
      <c r="J21" s="115"/>
      <c r="K21" s="115"/>
      <c r="L21" s="115"/>
      <c r="M21" s="115"/>
      <c r="N21" s="116"/>
      <c r="O21" s="112" t="s">
        <v>444</v>
      </c>
      <c r="P21" s="112"/>
      <c r="Q21" s="112"/>
      <c r="R21" s="112"/>
      <c r="S21" s="112"/>
      <c r="T21" s="112"/>
      <c r="U21" s="112"/>
      <c r="V21" s="113"/>
      <c r="W21" s="111" t="s">
        <v>287</v>
      </c>
      <c r="X21" s="112"/>
      <c r="Y21" s="112"/>
      <c r="Z21" s="112"/>
      <c r="AA21" s="113"/>
      <c r="AB21" s="77" t="s">
        <v>295</v>
      </c>
    </row>
    <row r="22" spans="2:28" ht="34" customHeight="1" thickBot="1">
      <c r="B22" s="75" t="s">
        <v>277</v>
      </c>
      <c r="C22" s="76" t="s">
        <v>169</v>
      </c>
      <c r="D22" s="76" t="s">
        <v>170</v>
      </c>
      <c r="E22" s="76" t="s">
        <v>171</v>
      </c>
      <c r="F22" s="76" t="s">
        <v>281</v>
      </c>
      <c r="G22" s="80" t="s">
        <v>309</v>
      </c>
      <c r="H22" s="81" t="s">
        <v>432</v>
      </c>
      <c r="I22" s="76" t="s">
        <v>286</v>
      </c>
      <c r="J22" s="81" t="s">
        <v>167</v>
      </c>
      <c r="K22" s="76" t="s">
        <v>278</v>
      </c>
      <c r="L22" s="76" t="s">
        <v>443</v>
      </c>
      <c r="M22" s="76" t="s">
        <v>283</v>
      </c>
      <c r="N22" s="76" t="s">
        <v>284</v>
      </c>
      <c r="O22" s="76" t="s">
        <v>438</v>
      </c>
      <c r="P22" s="76" t="s">
        <v>279</v>
      </c>
      <c r="Q22" s="76" t="s">
        <v>439</v>
      </c>
      <c r="R22" s="76" t="s">
        <v>440</v>
      </c>
      <c r="S22" s="76" t="s">
        <v>442</v>
      </c>
      <c r="T22" s="76" t="s">
        <v>437</v>
      </c>
      <c r="U22" s="76" t="s">
        <v>165</v>
      </c>
      <c r="V22" s="101" t="s">
        <v>166</v>
      </c>
      <c r="W22" s="75" t="s">
        <v>280</v>
      </c>
      <c r="X22" s="76" t="s">
        <v>288</v>
      </c>
      <c r="Y22" s="76" t="s">
        <v>291</v>
      </c>
      <c r="Z22" s="76" t="s">
        <v>292</v>
      </c>
      <c r="AA22" s="79" t="s">
        <v>287</v>
      </c>
      <c r="AB22" s="78" t="s">
        <v>294</v>
      </c>
    </row>
    <row r="23" spans="2:28">
      <c r="B23" s="87">
        <f ca="1">RANK(AB23,$AB$23:$AB$62,0)-COUNTIF($AB$23:$AB$62,0)+COUNTIF($AB$23:AB23,AB23)-1</f>
        <v>24</v>
      </c>
      <c r="C23" s="72" t="s">
        <v>273</v>
      </c>
      <c r="D23" s="72" t="s">
        <v>274</v>
      </c>
      <c r="E23" s="72" t="s">
        <v>275</v>
      </c>
      <c r="F23" s="71" t="str">
        <f ca="1">RIGHT(INDIRECT("'"&amp;$D23&amp;" Key Ratios'!"&amp;F$8&amp;""),7)</f>
        <v>USD Mil</v>
      </c>
      <c r="G23" s="72">
        <v>1</v>
      </c>
      <c r="H23" s="82">
        <f t="shared" ref="H23:H53" ca="1" si="16">INDIRECT("'"&amp;$D23&amp;" Key Ratios'!"&amp;H$8&amp;"")*G23</f>
        <v>1419</v>
      </c>
      <c r="I23" s="71">
        <f t="shared" ref="I23:I53" ca="1" si="17">INDIRECT("'"&amp;$D23&amp;" Key Ratios'!"&amp;I$8&amp;"")*G23</f>
        <v>866</v>
      </c>
      <c r="J23" s="83">
        <f t="shared" ref="J23:J53" ca="1" si="18">I23/H23</f>
        <v>0.61028893587033117</v>
      </c>
      <c r="K23" s="71">
        <f t="shared" ref="K23:K53" ca="1" si="19">INDIRECT("'"&amp;$D23&amp;" Key Ratios'!"&amp;K$8&amp;"")*G23</f>
        <v>375</v>
      </c>
      <c r="L23" s="74">
        <f ca="1">INDIRECT("'"&amp;$D23&amp;" Key Ratios'!"&amp;L$8&amp;"")/100*H23</f>
        <v>-286.21230000000003</v>
      </c>
      <c r="M23" s="73">
        <f t="shared" ref="M23:M53" ca="1" si="20">INDIRECT("'"&amp;$D23&amp;" Key Ratios'!"&amp;M$8&amp;"")/100</f>
        <v>0.3538</v>
      </c>
      <c r="N23" s="74">
        <f t="shared" ref="N23:N53" ca="1" si="21">I23*(1-M23)</f>
        <v>559.60919999999999</v>
      </c>
      <c r="O23" s="74">
        <f t="shared" ref="O23:O53" ca="1" si="22">K23/T23</f>
        <v>13157.894736842105</v>
      </c>
      <c r="P23" s="82">
        <f ca="1">INDIRECT("'"&amp;$D23&amp;" Key Ratios'!"&amp;P$8&amp;"")/100*$O23</f>
        <v>3184.2105263157891</v>
      </c>
      <c r="Q23" s="82">
        <f ca="1">INDIRECT("'"&amp;$D23&amp;" Key Ratios'!"&amp;Q$8&amp;"")/100*$O23</f>
        <v>8203.9473684210534</v>
      </c>
      <c r="R23" s="82">
        <f ca="1">INDIRECT("'"&amp;$D23&amp;" Key Ratios'!"&amp;R$8&amp;"")/100*$O23</f>
        <v>0</v>
      </c>
      <c r="S23" s="82">
        <f ca="1">SUM(P23:R23)</f>
        <v>11388.157894736843</v>
      </c>
      <c r="T23" s="73">
        <f t="shared" ref="T23:T53" ca="1" si="23">INDIRECT("'"&amp;$D23&amp;" Key Ratios'!"&amp;T$8&amp;"")/100</f>
        <v>2.8500000000000001E-2</v>
      </c>
      <c r="U23" s="73">
        <f t="shared" ref="U23:U53" ca="1" si="24">K23/P23</f>
        <v>0.11776859504132232</v>
      </c>
      <c r="V23" s="73">
        <f t="shared" ref="V23:V53" ca="1" si="25">N23/S23</f>
        <v>4.9139571577123044E-2</v>
      </c>
      <c r="W23" s="99">
        <f t="shared" ref="W23:W32" ca="1" si="26">(R23+Q23)/P23</f>
        <v>2.5764462809917359</v>
      </c>
      <c r="X23" s="100">
        <f ca="1">IF(L23&gt;=0,10,I23/-L23)</f>
        <v>3.0257260082812651</v>
      </c>
      <c r="Y23" s="73">
        <f ca="1">IF(OR(X23&gt;8.5,AND(X23&lt;0,N118="Positive interest result")),'Default Spreads'!$E$8,IF(X23&gt;6.5,'Default Spreads'!$E$9,IF(X23&gt;5.5,'Default Spreads'!$E$10,IF(X23&gt;4.25,'Default Spreads'!$E$11,IF(X23&gt;3,'Default Spreads'!$E$12,IF(X23&gt;2.5,'Default Spreads'!$E$13,IF(X23&gt;2,'Default Spreads'!$E$14,IF(X23&gt;1.75,'Default Spreads'!$E$15,IF(X23&gt;1.5,'Default Spreads'!$E$16,IF(X23&gt;1.25,'Default Spreads'!$E$17,IF(X23&gt;0.8,'Default Spreads'!$E$18,IF(X23&gt;0.65,'Default Spreads'!$E$19,IF(X23&gt;0.2,'Default Spreads'!$E$20,'Default Spreads'!$E$21)))))))))))))</f>
        <v>1.2500000000000001E-2</v>
      </c>
      <c r="Z23" s="73">
        <f t="shared" ref="Z23:Z53" ca="1" si="27">($D$6+Y23)*(1-M23)</f>
        <v>1.7770500000000002E-2</v>
      </c>
      <c r="AA23" s="73">
        <f ca="1">((Q23+R23)*Z23+P23*$D$7)/(P23+Q23+R23)</f>
        <v>4.6354600519930664E-2</v>
      </c>
      <c r="AB23" s="86">
        <f ca="1">IFERROR(V23-AA23,"n/a")</f>
        <v>2.78497105719238E-3</v>
      </c>
    </row>
    <row r="24" spans="2:28">
      <c r="B24" s="87">
        <f ca="1">RANK(AB24,$AB$23:$AB$62,0)-COUNTIF($AB$23:$AB$62,0)+COUNTIF($AB$23:AB24,AB24)-1</f>
        <v>25</v>
      </c>
      <c r="C24" s="72" t="s">
        <v>296</v>
      </c>
      <c r="D24" s="72" t="s">
        <v>298</v>
      </c>
      <c r="E24" s="72" t="s">
        <v>275</v>
      </c>
      <c r="F24" s="71" t="str">
        <f t="shared" ref="F24:F53" ca="1" si="28">RIGHT(INDIRECT("'"&amp;$D24&amp;" Key Ratios'!"&amp;F$8&amp;""),7)</f>
        <v>USD Mil</v>
      </c>
      <c r="G24" s="72">
        <v>1</v>
      </c>
      <c r="H24" s="82">
        <f t="shared" ca="1" si="16"/>
        <v>4868</v>
      </c>
      <c r="I24" s="71">
        <f t="shared" ca="1" si="17"/>
        <v>2161</v>
      </c>
      <c r="J24" s="83">
        <f t="shared" ca="1" si="18"/>
        <v>0.44391947411668037</v>
      </c>
      <c r="K24" s="71">
        <f t="shared" ca="1" si="19"/>
        <v>1047</v>
      </c>
      <c r="L24" s="74">
        <f t="shared" ref="L24:L53" ca="1" si="29">INDIRECT("'"&amp;$D24&amp;" Key Ratios'!"&amp;L$8&amp;"")/100*H24</f>
        <v>-960.94319999999993</v>
      </c>
      <c r="M24" s="73">
        <f t="shared" ca="1" si="20"/>
        <v>0.14449999999999999</v>
      </c>
      <c r="N24" s="74">
        <f t="shared" ca="1" si="21"/>
        <v>1848.7355</v>
      </c>
      <c r="O24" s="74">
        <f t="shared" ca="1" si="22"/>
        <v>42734.693877551021</v>
      </c>
      <c r="P24" s="82">
        <f t="shared" ref="P24:P53" ca="1" si="30">INDIRECT("'"&amp;$D24&amp;" Key Ratios'!"&amp;P$8&amp;"")/100*O24</f>
        <v>8764.8857142857141</v>
      </c>
      <c r="Q24" s="82">
        <f t="shared" ref="Q24:R53" ca="1" si="31">INDIRECT("'"&amp;$D24&amp;" Key Ratios'!"&amp;Q$8&amp;"")/100*$O24</f>
        <v>28499.767346938774</v>
      </c>
      <c r="R24" s="82">
        <f t="shared" ca="1" si="31"/>
        <v>0</v>
      </c>
      <c r="S24" s="82">
        <f t="shared" ref="S24:S53" ca="1" si="32">SUM(P24:R24)</f>
        <v>37264.65306122449</v>
      </c>
      <c r="T24" s="73">
        <f t="shared" ca="1" si="23"/>
        <v>2.4500000000000001E-2</v>
      </c>
      <c r="U24" s="85">
        <f t="shared" ca="1" si="24"/>
        <v>0.11945392491467577</v>
      </c>
      <c r="V24" s="85">
        <f t="shared" ca="1" si="25"/>
        <v>4.9610967716849363E-2</v>
      </c>
      <c r="W24" s="99">
        <f t="shared" ca="1" si="26"/>
        <v>3.251584592881521</v>
      </c>
      <c r="X24" s="100">
        <f t="shared" ref="X24:X33" ca="1" si="33">IF(L24&gt;=0,10,I24/-L24)</f>
        <v>2.2488321890409342</v>
      </c>
      <c r="Y24" s="73">
        <f ca="1">IF(OR(X24&gt;8.5,AND(X24&lt;0,N119="Positive interest result")),'Default Spreads'!$E$8,IF(X24&gt;6.5,'Default Spreads'!$E$9,IF(X24&gt;5.5,'Default Spreads'!$E$10,IF(X24&gt;4.25,'Default Spreads'!$E$11,IF(X24&gt;3,'Default Spreads'!$E$12,IF(X24&gt;2.5,'Default Spreads'!$E$13,IF(X24&gt;2,'Default Spreads'!$E$14,IF(X24&gt;1.75,'Default Spreads'!$E$15,IF(X24&gt;1.5,'Default Spreads'!$E$16,IF(X24&gt;1.25,'Default Spreads'!$E$17,IF(X24&gt;0.8,'Default Spreads'!$E$18,IF(X24&gt;0.65,'Default Spreads'!$E$19,IF(X24&gt;0.2,'Default Spreads'!$E$20,'Default Spreads'!$E$21)))))))))))))</f>
        <v>0.02</v>
      </c>
      <c r="Z24" s="73">
        <f t="shared" ca="1" si="27"/>
        <v>2.9942500000000004E-2</v>
      </c>
      <c r="AA24" s="73">
        <f t="shared" ref="AA24:AA53" ca="1" si="34">((Q24+R24)*Z24+P24*$D$7)/(P24+Q24+R24)</f>
        <v>5.1124602350917425E-2</v>
      </c>
      <c r="AB24" s="86">
        <f t="shared" ref="AB24:AB53" ca="1" si="35">IFERROR(V24-AA24,"n/a")</f>
        <v>-1.5136346340680618E-3</v>
      </c>
    </row>
    <row r="25" spans="2:28">
      <c r="B25" s="87">
        <f ca="1">RANK(AB25,$AB$23:$AB$62,0)-COUNTIF($AB$23:$AB$62,0)+COUNTIF($AB$23:AB25,AB25)-1</f>
        <v>10</v>
      </c>
      <c r="C25" s="72" t="s">
        <v>299</v>
      </c>
      <c r="D25" s="72" t="s">
        <v>331</v>
      </c>
      <c r="E25" s="72" t="s">
        <v>304</v>
      </c>
      <c r="F25" s="71" t="str">
        <f t="shared" ca="1" si="28"/>
        <v>EUR Mil</v>
      </c>
      <c r="G25" s="90">
        <f>1/1.1</f>
        <v>0.90909090909090906</v>
      </c>
      <c r="H25" s="82">
        <f t="shared" ca="1" si="16"/>
        <v>4065.4545454545455</v>
      </c>
      <c r="I25" s="74">
        <f t="shared" ca="1" si="17"/>
        <v>1101.8181818181818</v>
      </c>
      <c r="J25" s="83">
        <f t="shared" ca="1" si="18"/>
        <v>0.27101967799642218</v>
      </c>
      <c r="K25" s="74">
        <f t="shared" ca="1" si="19"/>
        <v>750.90909090909088</v>
      </c>
      <c r="L25" s="74">
        <f t="shared" ca="1" si="29"/>
        <v>-62.201454545454553</v>
      </c>
      <c r="M25" s="73">
        <f t="shared" ca="1" si="20"/>
        <v>0.2823</v>
      </c>
      <c r="N25" s="74">
        <f t="shared" ca="1" si="21"/>
        <v>790.77490909090909</v>
      </c>
      <c r="O25" s="74">
        <f t="shared" ca="1" si="22"/>
        <v>6722.5522910393101</v>
      </c>
      <c r="P25" s="82">
        <f t="shared" ca="1" si="30"/>
        <v>2373.7332139659807</v>
      </c>
      <c r="Q25" s="82">
        <f t="shared" ca="1" si="31"/>
        <v>1165.6905672662165</v>
      </c>
      <c r="R25" s="82">
        <f t="shared" ca="1" si="31"/>
        <v>828.21844225604309</v>
      </c>
      <c r="S25" s="82">
        <f t="shared" ca="1" si="32"/>
        <v>4367.6422234882402</v>
      </c>
      <c r="T25" s="73">
        <f t="shared" ca="1" si="23"/>
        <v>0.11169999999999999</v>
      </c>
      <c r="U25" s="85">
        <f t="shared" ca="1" si="24"/>
        <v>0.31634097989238169</v>
      </c>
      <c r="V25" s="85">
        <f t="shared" ca="1" si="25"/>
        <v>0.18105304157888477</v>
      </c>
      <c r="W25" s="99">
        <f t="shared" ca="1" si="26"/>
        <v>0.83998867176437264</v>
      </c>
      <c r="X25" s="100">
        <f t="shared" ca="1" si="33"/>
        <v>17.713704444210599</v>
      </c>
      <c r="Y25" s="73">
        <f ca="1">IF(OR(X25&gt;8.5,AND(X25&lt;0,N120="Positive interest result")),'Default Spreads'!$E$8,IF(X25&gt;6.5,'Default Spreads'!$E$9,IF(X25&gt;5.5,'Default Spreads'!$E$10,IF(X25&gt;4.25,'Default Spreads'!$E$11,IF(X25&gt;3,'Default Spreads'!$E$12,IF(X25&gt;2.5,'Default Spreads'!$E$13,IF(X25&gt;2,'Default Spreads'!$E$14,IF(X25&gt;1.75,'Default Spreads'!$E$15,IF(X25&gt;1.5,'Default Spreads'!$E$16,IF(X25&gt;1.25,'Default Spreads'!$E$17,IF(X25&gt;0.8,'Default Spreads'!$E$18,IF(X25&gt;0.65,'Default Spreads'!$E$19,IF(X25&gt;0.2,'Default Spreads'!$E$20,'Default Spreads'!$E$21)))))))))))))</f>
        <v>2E-3</v>
      </c>
      <c r="Z25" s="73">
        <f t="shared" ca="1" si="27"/>
        <v>1.2200900000000001E-2</v>
      </c>
      <c r="AA25" s="73">
        <f t="shared" ca="1" si="34"/>
        <v>7.0787728089887633E-2</v>
      </c>
      <c r="AB25" s="86">
        <f t="shared" ca="1" si="35"/>
        <v>0.11026531348899714</v>
      </c>
    </row>
    <row r="26" spans="2:28">
      <c r="B26" s="87">
        <f ca="1">RANK(AB26,$AB$23:$AB$62,0)-COUNTIF($AB$23:$AB$62,0)+COUNTIF($AB$23:AB26,AB26)-1</f>
        <v>21</v>
      </c>
      <c r="C26" s="72" t="s">
        <v>300</v>
      </c>
      <c r="D26" s="72" t="s">
        <v>333</v>
      </c>
      <c r="E26" s="72" t="s">
        <v>304</v>
      </c>
      <c r="F26" s="71" t="str">
        <f t="shared" ca="1" si="28"/>
        <v>USD Mil</v>
      </c>
      <c r="G26" s="72">
        <v>1</v>
      </c>
      <c r="H26" s="82">
        <f t="shared" ca="1" si="16"/>
        <v>3373</v>
      </c>
      <c r="I26" s="71">
        <f t="shared" ca="1" si="17"/>
        <v>460</v>
      </c>
      <c r="J26" s="83">
        <f t="shared" ca="1" si="18"/>
        <v>0.13637711236288172</v>
      </c>
      <c r="K26" s="71">
        <f t="shared" ca="1" si="19"/>
        <v>243</v>
      </c>
      <c r="L26" s="74">
        <f t="shared" ca="1" si="29"/>
        <v>-131.547</v>
      </c>
      <c r="M26" s="73">
        <f t="shared" ca="1" si="20"/>
        <v>0.2641</v>
      </c>
      <c r="N26" s="74">
        <f t="shared" ca="1" si="21"/>
        <v>338.51400000000001</v>
      </c>
      <c r="O26" s="74">
        <f t="shared" ca="1" si="22"/>
        <v>5573.3944954128438</v>
      </c>
      <c r="P26" s="82">
        <f t="shared" ca="1" si="30"/>
        <v>606.94266055045875</v>
      </c>
      <c r="Q26" s="82">
        <f t="shared" ca="1" si="31"/>
        <v>3191.3256880733943</v>
      </c>
      <c r="R26" s="82">
        <f t="shared" ca="1" si="31"/>
        <v>164.97247706422019</v>
      </c>
      <c r="S26" s="82">
        <f t="shared" ca="1" si="32"/>
        <v>3963.2408256880731</v>
      </c>
      <c r="T26" s="73">
        <f t="shared" ca="1" si="23"/>
        <v>4.36E-2</v>
      </c>
      <c r="U26" s="85">
        <f t="shared" ca="1" si="24"/>
        <v>0.40036730945821852</v>
      </c>
      <c r="V26" s="85">
        <f t="shared" ca="1" si="25"/>
        <v>8.5413431807094223E-2</v>
      </c>
      <c r="W26" s="99">
        <f t="shared" ca="1" si="26"/>
        <v>5.5298438934802565</v>
      </c>
      <c r="X26" s="100">
        <f t="shared" ca="1" si="33"/>
        <v>3.4968490349456851</v>
      </c>
      <c r="Y26" s="73">
        <f ca="1">IF(OR(X26&gt;8.5,AND(X26&lt;0,N121="Positive interest result")),'Default Spreads'!$E$8,IF(X26&gt;6.5,'Default Spreads'!$E$9,IF(X26&gt;5.5,'Default Spreads'!$E$10,IF(X26&gt;4.25,'Default Spreads'!$E$11,IF(X26&gt;3,'Default Spreads'!$E$12,IF(X26&gt;2.5,'Default Spreads'!$E$13,IF(X26&gt;2,'Default Spreads'!$E$14,IF(X26&gt;1.75,'Default Spreads'!$E$15,IF(X26&gt;1.5,'Default Spreads'!$E$16,IF(X26&gt;1.25,'Default Spreads'!$E$17,IF(X26&gt;0.8,'Default Spreads'!$E$18,IF(X26&gt;0.65,'Default Spreads'!$E$19,IF(X26&gt;0.2,'Default Spreads'!$E$20,'Default Spreads'!$E$21)))))))))))))</f>
        <v>1.2500000000000001E-2</v>
      </c>
      <c r="Z26" s="73">
        <f t="shared" ca="1" si="27"/>
        <v>2.0237250000000002E-2</v>
      </c>
      <c r="AA26" s="73">
        <f t="shared" ca="1" si="34"/>
        <v>3.5515218604978215E-2</v>
      </c>
      <c r="AB26" s="86">
        <f t="shared" ca="1" si="35"/>
        <v>4.9898213202116008E-2</v>
      </c>
    </row>
    <row r="27" spans="2:28">
      <c r="B27" s="87">
        <f ca="1">RANK(AB27,$AB$23:$AB$62,0)-COUNTIF($AB$23:$AB$62,0)+COUNTIF($AB$23:AB27,AB27)-1</f>
        <v>29</v>
      </c>
      <c r="C27" s="72" t="s">
        <v>301</v>
      </c>
      <c r="D27" s="72" t="s">
        <v>334</v>
      </c>
      <c r="E27" s="72" t="s">
        <v>305</v>
      </c>
      <c r="F27" s="71" t="str">
        <f t="shared" ca="1" si="28"/>
        <v>USD Mil</v>
      </c>
      <c r="G27" s="72">
        <v>1</v>
      </c>
      <c r="H27" s="82">
        <f t="shared" ca="1" si="16"/>
        <v>1480</v>
      </c>
      <c r="I27" s="71">
        <f t="shared" ca="1" si="17"/>
        <v>166</v>
      </c>
      <c r="J27" s="83">
        <f t="shared" ca="1" si="18"/>
        <v>0.11216216216216217</v>
      </c>
      <c r="K27" s="71">
        <f t="shared" ca="1" si="19"/>
        <v>120</v>
      </c>
      <c r="L27" s="74">
        <f t="shared" ca="1" si="29"/>
        <v>-14.947999999999999</v>
      </c>
      <c r="M27" s="73">
        <f t="shared" ca="1" si="20"/>
        <v>0.20530000000000001</v>
      </c>
      <c r="N27" s="74">
        <f t="shared" ca="1" si="21"/>
        <v>131.92019999999999</v>
      </c>
      <c r="O27" s="74">
        <f t="shared" ca="1" si="22"/>
        <v>2181.818181818182</v>
      </c>
      <c r="P27" s="82">
        <f t="shared" ca="1" si="30"/>
        <v>1464.2181818181821</v>
      </c>
      <c r="Q27" s="82">
        <f t="shared" ca="1" si="31"/>
        <v>88.800000000000011</v>
      </c>
      <c r="R27" s="82">
        <f t="shared" ca="1" si="31"/>
        <v>77.890909090909091</v>
      </c>
      <c r="S27" s="82">
        <f t="shared" ca="1" si="32"/>
        <v>1630.9090909090912</v>
      </c>
      <c r="T27" s="73">
        <f t="shared" ca="1" si="23"/>
        <v>5.5E-2</v>
      </c>
      <c r="U27" s="85">
        <f t="shared" ca="1" si="24"/>
        <v>8.1954999254954544E-2</v>
      </c>
      <c r="V27" s="85">
        <f t="shared" ca="1" si="25"/>
        <v>8.0887525083612022E-2</v>
      </c>
      <c r="W27" s="99">
        <f t="shared" ca="1" si="26"/>
        <v>0.11384294441960957</v>
      </c>
      <c r="X27" s="100">
        <f t="shared" ca="1" si="33"/>
        <v>11.105164570511107</v>
      </c>
      <c r="Y27" s="73">
        <f ca="1">IF(OR(X27&gt;8.5,AND(X27&lt;0,N123="Positive interest result")),'Default Spreads'!$E$8,IF(X27&gt;6.5,'Default Spreads'!$E$9,IF(X27&gt;5.5,'Default Spreads'!$E$10,IF(X27&gt;4.25,'Default Spreads'!$E$11,IF(X27&gt;3,'Default Spreads'!$E$12,IF(X27&gt;2.5,'Default Spreads'!$E$13,IF(X27&gt;2,'Default Spreads'!$E$14,IF(X27&gt;1.75,'Default Spreads'!$E$15,IF(X27&gt;1.5,'Default Spreads'!$E$16,IF(X27&gt;1.25,'Default Spreads'!$E$17,IF(X27&gt;0.8,'Default Spreads'!$E$18,IF(X27&gt;0.65,'Default Spreads'!$E$19,IF(X27&gt;0.2,'Default Spreads'!$E$20,'Default Spreads'!$E$21)))))))))))))</f>
        <v>2E-3</v>
      </c>
      <c r="Z27" s="73">
        <f t="shared" ca="1" si="27"/>
        <v>1.35099E-2</v>
      </c>
      <c r="AA27" s="73">
        <f t="shared" ca="1" si="34"/>
        <v>0.10911592824080267</v>
      </c>
      <c r="AB27" s="86">
        <f t="shared" ca="1" si="35"/>
        <v>-2.8228403157190649E-2</v>
      </c>
    </row>
    <row r="28" spans="2:28">
      <c r="B28" s="87">
        <f ca="1">RANK(AB28,$AB$23:$AB$62,0)-COUNTIF($AB$23:$AB$62,0)+COUNTIF($AB$23:AB28,AB28)-1</f>
        <v>27</v>
      </c>
      <c r="C28" s="72" t="s">
        <v>302</v>
      </c>
      <c r="D28" s="72" t="s">
        <v>335</v>
      </c>
      <c r="E28" s="72" t="s">
        <v>305</v>
      </c>
      <c r="F28" s="71" t="str">
        <f t="shared" ca="1" si="28"/>
        <v>USD Mil</v>
      </c>
      <c r="G28" s="72">
        <v>1</v>
      </c>
      <c r="H28" s="82">
        <f t="shared" ca="1" si="16"/>
        <v>8774</v>
      </c>
      <c r="I28" s="71">
        <f t="shared" ca="1" si="17"/>
        <v>552</v>
      </c>
      <c r="J28" s="83">
        <f t="shared" ca="1" si="18"/>
        <v>6.2913152496010941E-2</v>
      </c>
      <c r="K28" s="71">
        <f t="shared" ca="1" si="19"/>
        <v>282</v>
      </c>
      <c r="L28" s="74">
        <f t="shared" ca="1" si="29"/>
        <v>-275.50360000000006</v>
      </c>
      <c r="M28" s="73">
        <f t="shared" ca="1" si="20"/>
        <v>5.5399999999999998E-2</v>
      </c>
      <c r="N28" s="74">
        <f t="shared" ca="1" si="21"/>
        <v>521.41920000000005</v>
      </c>
      <c r="O28" s="74">
        <f t="shared" ca="1" si="22"/>
        <v>15666.666666666664</v>
      </c>
      <c r="P28" s="82">
        <f t="shared" ca="1" si="30"/>
        <v>4554.2999999999993</v>
      </c>
      <c r="Q28" s="82">
        <f t="shared" ca="1" si="31"/>
        <v>3481.1333333333323</v>
      </c>
      <c r="R28" s="82">
        <f t="shared" ca="1" si="31"/>
        <v>0</v>
      </c>
      <c r="S28" s="82">
        <f t="shared" ca="1" si="32"/>
        <v>8035.4333333333316</v>
      </c>
      <c r="T28" s="73">
        <f t="shared" ca="1" si="23"/>
        <v>1.8000000000000002E-2</v>
      </c>
      <c r="U28" s="85">
        <f t="shared" ca="1" si="24"/>
        <v>6.1919504643962855E-2</v>
      </c>
      <c r="V28" s="85">
        <f t="shared" ca="1" si="25"/>
        <v>6.488999141303313E-2</v>
      </c>
      <c r="W28" s="99">
        <f t="shared" ca="1" si="26"/>
        <v>0.76436188510491909</v>
      </c>
      <c r="X28" s="100">
        <f t="shared" ca="1" si="33"/>
        <v>2.0036035826755074</v>
      </c>
      <c r="Y28" s="73">
        <f ca="1">IF(OR(X28&gt;8.5,AND(X28&lt;0,N124="Positive interest result")),'Default Spreads'!$E$8,IF(X28&gt;6.5,'Default Spreads'!$E$9,IF(X28&gt;5.5,'Default Spreads'!$E$10,IF(X28&gt;4.25,'Default Spreads'!$E$11,IF(X28&gt;3,'Default Spreads'!$E$12,IF(X28&gt;2.5,'Default Spreads'!$E$13,IF(X28&gt;2,'Default Spreads'!$E$14,IF(X28&gt;1.75,'Default Spreads'!$E$15,IF(X28&gt;1.5,'Default Spreads'!$E$16,IF(X28&gt;1.25,'Default Spreads'!$E$17,IF(X28&gt;0.8,'Default Spreads'!$E$18,IF(X28&gt;0.65,'Default Spreads'!$E$19,IF(X28&gt;0.2,'Default Spreads'!$E$20,'Default Spreads'!$E$21)))))))))))))</f>
        <v>0.02</v>
      </c>
      <c r="Z28" s="73">
        <f t="shared" ca="1" si="27"/>
        <v>3.3061E-2</v>
      </c>
      <c r="AA28" s="73">
        <f t="shared" ca="1" si="34"/>
        <v>8.2336038604016365E-2</v>
      </c>
      <c r="AB28" s="86">
        <f t="shared" ca="1" si="35"/>
        <v>-1.7446047190983235E-2</v>
      </c>
    </row>
    <row r="29" spans="2:28">
      <c r="B29" s="87">
        <f ca="1">RANK(AB29,$AB$23:$AB$62,0)-COUNTIF($AB$23:$AB$62,0)+COUNTIF($AB$23:AB29,AB29)-1</f>
        <v>8</v>
      </c>
      <c r="C29" s="72" t="s">
        <v>303</v>
      </c>
      <c r="D29" s="72" t="s">
        <v>340</v>
      </c>
      <c r="E29" s="72" t="s">
        <v>305</v>
      </c>
      <c r="F29" s="71" t="str">
        <f t="shared" ca="1" si="28"/>
        <v>USD Mil</v>
      </c>
      <c r="G29" s="72">
        <v>1</v>
      </c>
      <c r="H29" s="82">
        <f t="shared" ca="1" si="16"/>
        <v>10743</v>
      </c>
      <c r="I29" s="71">
        <f t="shared" ca="1" si="17"/>
        <v>3847</v>
      </c>
      <c r="J29" s="83">
        <f t="shared" ca="1" si="18"/>
        <v>0.35809364237177699</v>
      </c>
      <c r="K29" s="71">
        <f t="shared" ca="1" si="19"/>
        <v>2135</v>
      </c>
      <c r="L29" s="74">
        <f t="shared" ca="1" si="29"/>
        <v>-1133.3865000000001</v>
      </c>
      <c r="M29" s="73">
        <f t="shared" ca="1" si="20"/>
        <v>0.21309999999999998</v>
      </c>
      <c r="N29" s="74">
        <f t="shared" ca="1" si="21"/>
        <v>3027.2043000000003</v>
      </c>
      <c r="O29" s="74">
        <f t="shared" ca="1" si="22"/>
        <v>18630.017452006981</v>
      </c>
      <c r="P29" s="82">
        <f t="shared" ca="1" si="30"/>
        <v>9221.8586387434552</v>
      </c>
      <c r="Q29" s="82">
        <f t="shared" ca="1" si="31"/>
        <v>5821.8804537521819</v>
      </c>
      <c r="R29" s="82">
        <f t="shared" ca="1" si="31"/>
        <v>909.14485165794065</v>
      </c>
      <c r="S29" s="82">
        <f t="shared" ca="1" si="32"/>
        <v>15952.883944153578</v>
      </c>
      <c r="T29" s="73">
        <f t="shared" ca="1" si="23"/>
        <v>0.11460000000000001</v>
      </c>
      <c r="U29" s="85">
        <f t="shared" ca="1" si="24"/>
        <v>0.23151515151515153</v>
      </c>
      <c r="V29" s="85">
        <f t="shared" ca="1" si="25"/>
        <v>0.18975906241137119</v>
      </c>
      <c r="W29" s="99">
        <f t="shared" ca="1" si="26"/>
        <v>0.72989898989898994</v>
      </c>
      <c r="X29" s="100">
        <f t="shared" ca="1" si="33"/>
        <v>3.3942525343296395</v>
      </c>
      <c r="Y29" s="73">
        <f ca="1">IF(OR(X29&gt;8.5,AND(X29&lt;0,N125="Positive interest result")),'Default Spreads'!$E$8,IF(X29&gt;6.5,'Default Spreads'!$E$9,IF(X29&gt;5.5,'Default Spreads'!$E$10,IF(X29&gt;4.25,'Default Spreads'!$E$11,IF(X29&gt;3,'Default Spreads'!$E$12,IF(X29&gt;2.5,'Default Spreads'!$E$13,IF(X29&gt;2,'Default Spreads'!$E$14,IF(X29&gt;1.75,'Default Spreads'!$E$15,IF(X29&gt;1.5,'Default Spreads'!$E$16,IF(X29&gt;1.25,'Default Spreads'!$E$17,IF(X29&gt;0.8,'Default Spreads'!$E$18,IF(X29&gt;0.65,'Default Spreads'!$E$19,IF(X29&gt;0.2,'Default Spreads'!$E$20,'Default Spreads'!$E$21)))))))))))))</f>
        <v>1.2500000000000001E-2</v>
      </c>
      <c r="Z29" s="73">
        <f t="shared" ca="1" si="27"/>
        <v>2.1639750000000003E-2</v>
      </c>
      <c r="AA29" s="73">
        <f t="shared" ca="1" si="34"/>
        <v>7.8498705681420061E-2</v>
      </c>
      <c r="AB29" s="86">
        <f t="shared" ca="1" si="35"/>
        <v>0.11126035672995113</v>
      </c>
    </row>
    <row r="30" spans="2:28">
      <c r="B30" s="87">
        <f ca="1">RANK(AB30,$AB$23:$AB$62,0)-COUNTIF($AB$23:$AB$62,0)+COUNTIF($AB$23:AB30,AB30)-1</f>
        <v>30</v>
      </c>
      <c r="C30" s="72" t="s">
        <v>306</v>
      </c>
      <c r="D30" s="72" t="s">
        <v>342</v>
      </c>
      <c r="E30" s="72" t="s">
        <v>308</v>
      </c>
      <c r="F30" s="71" t="str">
        <f t="shared" ca="1" si="28"/>
        <v>EUR Mil</v>
      </c>
      <c r="G30" s="90">
        <f>1/1.1</f>
        <v>0.90909090909090906</v>
      </c>
      <c r="H30" s="82">
        <f t="shared" ca="1" si="16"/>
        <v>60528.181818181816</v>
      </c>
      <c r="I30" s="71">
        <f t="shared" ca="1" si="17"/>
        <v>-166.36363636363635</v>
      </c>
      <c r="J30" s="83">
        <f t="shared" ca="1" si="18"/>
        <v>-2.7485318634445262E-3</v>
      </c>
      <c r="K30" s="74">
        <f t="shared" ca="1" si="19"/>
        <v>904.5454545454545</v>
      </c>
      <c r="L30" s="74">
        <f t="shared" ca="1" si="29"/>
        <v>1337.672818181818</v>
      </c>
      <c r="M30" s="73">
        <f t="shared" ca="1" si="20"/>
        <v>0.22539999999999999</v>
      </c>
      <c r="N30" s="74">
        <f t="shared" ca="1" si="21"/>
        <v>-128.8652727272727</v>
      </c>
      <c r="O30" s="74">
        <f t="shared" ca="1" si="22"/>
        <v>99400.599400599385</v>
      </c>
      <c r="P30" s="82">
        <f t="shared" ca="1" si="30"/>
        <v>3270.2797202797196</v>
      </c>
      <c r="Q30" s="82">
        <f t="shared" ca="1" si="31"/>
        <v>7524.6253746253742</v>
      </c>
      <c r="R30" s="82">
        <f t="shared" ca="1" si="31"/>
        <v>1491.0089910089907</v>
      </c>
      <c r="S30" s="82">
        <f t="shared" ca="1" si="32"/>
        <v>12285.914085914084</v>
      </c>
      <c r="T30" s="73">
        <f t="shared" ca="1" si="23"/>
        <v>9.1000000000000004E-3</v>
      </c>
      <c r="U30" s="85">
        <f t="shared" ca="1" si="24"/>
        <v>0.27659574468085113</v>
      </c>
      <c r="V30" s="85">
        <f t="shared" ca="1" si="25"/>
        <v>-1.0488863248280234E-2</v>
      </c>
      <c r="W30" s="99">
        <f t="shared" ca="1" si="26"/>
        <v>2.7568389057750764</v>
      </c>
      <c r="X30" s="100">
        <f t="shared" ca="1" si="33"/>
        <v>10</v>
      </c>
      <c r="Y30" s="73">
        <f ca="1">IF(OR(X30&gt;8.5,AND(X30&lt;0,N127="Positive interest result")),'Default Spreads'!$E$8,IF(X30&gt;6.5,'Default Spreads'!$E$9,IF(X30&gt;5.5,'Default Spreads'!$E$10,IF(X30&gt;4.25,'Default Spreads'!$E$11,IF(X30&gt;3,'Default Spreads'!$E$12,IF(X30&gt;2.5,'Default Spreads'!$E$13,IF(X30&gt;2,'Default Spreads'!$E$14,IF(X30&gt;1.75,'Default Spreads'!$E$15,IF(X30&gt;1.5,'Default Spreads'!$E$16,IF(X30&gt;1.25,'Default Spreads'!$E$17,IF(X30&gt;0.8,'Default Spreads'!$E$18,IF(X30&gt;0.65,'Default Spreads'!$E$19,IF(X30&gt;0.2,'Default Spreads'!$E$20,'Default Spreads'!$E$21)))))))))))))</f>
        <v>2E-3</v>
      </c>
      <c r="Z30" s="73">
        <f t="shared" ca="1" si="27"/>
        <v>1.31682E-2</v>
      </c>
      <c r="AA30" s="73">
        <f t="shared" ca="1" si="34"/>
        <v>4.1604819902912621E-2</v>
      </c>
      <c r="AB30" s="86">
        <f t="shared" ca="1" si="35"/>
        <v>-5.2093683151192852E-2</v>
      </c>
    </row>
    <row r="31" spans="2:28">
      <c r="B31" s="87">
        <f ca="1">RANK(AB31,$AB$23:$AB$62,0)-COUNTIF($AB$23:$AB$62,0)+COUNTIF($AB$23:AB31,AB31)-1</f>
        <v>1</v>
      </c>
      <c r="C31" s="72" t="s">
        <v>307</v>
      </c>
      <c r="D31" s="72" t="s">
        <v>344</v>
      </c>
      <c r="E31" s="72" t="s">
        <v>308</v>
      </c>
      <c r="F31" s="71" t="str">
        <f t="shared" ca="1" si="28"/>
        <v>USD Mil</v>
      </c>
      <c r="G31" s="72">
        <v>1</v>
      </c>
      <c r="H31" s="82">
        <f t="shared" ca="1" si="16"/>
        <v>94571</v>
      </c>
      <c r="I31" s="71">
        <f t="shared" ca="1" si="17"/>
        <v>5538</v>
      </c>
      <c r="J31" s="83">
        <f t="shared" ca="1" si="18"/>
        <v>5.855917776062429E-2</v>
      </c>
      <c r="K31" s="71">
        <f t="shared" ca="1" si="19"/>
        <v>4895</v>
      </c>
      <c r="L31" s="74">
        <f t="shared" ca="1" si="29"/>
        <v>28.371299999999998</v>
      </c>
      <c r="M31" s="73">
        <f t="shared" ca="1" si="20"/>
        <v>0.12089999999999999</v>
      </c>
      <c r="N31" s="74">
        <f t="shared" ca="1" si="21"/>
        <v>4868.4557999999997</v>
      </c>
      <c r="O31" s="74">
        <f ca="1">K31/T31</f>
        <v>92184.557438794742</v>
      </c>
      <c r="P31" s="82">
        <f ca="1">INDIRECT("'"&amp;$D31&amp;" Key Ratios'!"&amp;P$8&amp;"")/100*O31</f>
        <v>838.8794726930322</v>
      </c>
      <c r="Q31" s="82">
        <f t="shared" ca="1" si="31"/>
        <v>9725.4708097928469</v>
      </c>
      <c r="R31" s="82">
        <f t="shared" ca="1" si="31"/>
        <v>331.86440677966107</v>
      </c>
      <c r="S31" s="82">
        <f t="shared" ca="1" si="32"/>
        <v>10896.21468926554</v>
      </c>
      <c r="T31" s="73">
        <f t="shared" ca="1" si="23"/>
        <v>5.3099999999999994E-2</v>
      </c>
      <c r="U31" s="85">
        <f t="shared" ca="1" si="24"/>
        <v>5.835164835164834</v>
      </c>
      <c r="V31" s="85">
        <f t="shared" ca="1" si="25"/>
        <v>0.44680248497638203</v>
      </c>
      <c r="W31" s="99">
        <f t="shared" ca="1" si="26"/>
        <v>11.989010989010991</v>
      </c>
      <c r="X31" s="100">
        <f t="shared" ca="1" si="33"/>
        <v>10</v>
      </c>
      <c r="Y31" s="73">
        <f ca="1">IF(OR(X31&gt;8.5,AND(X31&lt;0,N128="Positive interest result")),'Default Spreads'!$E$8,IF(X31&gt;6.5,'Default Spreads'!$E$9,IF(X31&gt;5.5,'Default Spreads'!$E$10,IF(X31&gt;4.25,'Default Spreads'!$E$11,IF(X31&gt;3,'Default Spreads'!$E$12,IF(X31&gt;2.5,'Default Spreads'!$E$13,IF(X31&gt;2,'Default Spreads'!$E$14,IF(X31&gt;1.75,'Default Spreads'!$E$15,IF(X31&gt;1.5,'Default Spreads'!$E$16,IF(X31&gt;1.25,'Default Spreads'!$E$17,IF(X31&gt;0.8,'Default Spreads'!$E$18,IF(X31&gt;0.65,'Default Spreads'!$E$19,IF(X31&gt;0.2,'Default Spreads'!$E$20,'Default Spreads'!$E$21)))))))))))))</f>
        <v>2E-3</v>
      </c>
      <c r="Z31" s="73">
        <f t="shared" ca="1" si="27"/>
        <v>1.4944700000000002E-2</v>
      </c>
      <c r="AA31" s="73">
        <f t="shared" ca="1" si="34"/>
        <v>2.3032713790186125E-2</v>
      </c>
      <c r="AB31" s="86">
        <f t="shared" ca="1" si="35"/>
        <v>0.42376977118619591</v>
      </c>
    </row>
    <row r="32" spans="2:28">
      <c r="B32" s="87">
        <f ca="1">RANK(AB32,$AB$23:$AB$62,0)-COUNTIF($AB$23:$AB$62,0)+COUNTIF($AB$23:AB32,AB32)-1</f>
        <v>26</v>
      </c>
      <c r="C32" s="72" t="s">
        <v>310</v>
      </c>
      <c r="D32" s="72" t="s">
        <v>310</v>
      </c>
      <c r="E32" s="72" t="s">
        <v>336</v>
      </c>
      <c r="F32" s="71" t="str">
        <f t="shared" ca="1" si="28"/>
        <v>USD Mil</v>
      </c>
      <c r="G32" s="72">
        <v>1</v>
      </c>
      <c r="H32" s="82">
        <f t="shared" ca="1" si="16"/>
        <v>119687</v>
      </c>
      <c r="I32" s="71">
        <f t="shared" ca="1" si="17"/>
        <v>14042</v>
      </c>
      <c r="J32" s="83">
        <f t="shared" ca="1" si="18"/>
        <v>0.11732268333235857</v>
      </c>
      <c r="K32" s="71">
        <f t="shared" ca="1" si="19"/>
        <v>8831</v>
      </c>
      <c r="L32" s="74">
        <f t="shared" ca="1" si="29"/>
        <v>-5014.8853000000008</v>
      </c>
      <c r="M32" s="73">
        <f t="shared" ca="1" si="20"/>
        <v>0</v>
      </c>
      <c r="N32" s="74">
        <f t="shared" ca="1" si="21"/>
        <v>14042</v>
      </c>
      <c r="O32" s="74">
        <f t="shared" ca="1" si="22"/>
        <v>464789.47368421056</v>
      </c>
      <c r="P32" s="82">
        <f t="shared" ca="1" si="30"/>
        <v>96955.084210526329</v>
      </c>
      <c r="Q32" s="82">
        <f t="shared" ca="1" si="31"/>
        <v>134463.59473684212</v>
      </c>
      <c r="R32" s="82">
        <f t="shared" ca="1" si="31"/>
        <v>39693.021052631579</v>
      </c>
      <c r="S32" s="82">
        <f t="shared" ca="1" si="32"/>
        <v>271111.70000000007</v>
      </c>
      <c r="T32" s="73">
        <f t="shared" ca="1" si="23"/>
        <v>1.9E-2</v>
      </c>
      <c r="U32" s="85">
        <f t="shared" ca="1" si="24"/>
        <v>9.1083413231064225E-2</v>
      </c>
      <c r="V32" s="85">
        <f t="shared" ca="1" si="25"/>
        <v>5.1794149791395933E-2</v>
      </c>
      <c r="W32" s="99">
        <f t="shared" ca="1" si="26"/>
        <v>1.7962607861936719</v>
      </c>
      <c r="X32" s="100">
        <f t="shared" ca="1" si="33"/>
        <v>2.8000640413450726</v>
      </c>
      <c r="Y32" s="73">
        <f ca="1">IF(OR(X32&gt;8.5,AND(X32&lt;0,N129="Positive interest result")),'Default Spreads'!$E$8,IF(X32&gt;6.5,'Default Spreads'!$E$9,IF(X32&gt;5.5,'Default Spreads'!$E$10,IF(X32&gt;4.25,'Default Spreads'!$E$11,IF(X32&gt;3,'Default Spreads'!$E$12,IF(X32&gt;2.5,'Default Spreads'!$E$13,IF(X32&gt;2,'Default Spreads'!$E$14,IF(X32&gt;1.75,'Default Spreads'!$E$15,IF(X32&gt;1.5,'Default Spreads'!$E$16,IF(X32&gt;1.25,'Default Spreads'!$E$17,IF(X32&gt;0.8,'Default Spreads'!$E$18,IF(X32&gt;0.65,'Default Spreads'!$E$19,IF(X32&gt;0.2,'Default Spreads'!$E$20,'Default Spreads'!$E$21)))))))))))))</f>
        <v>1.4999999999999999E-2</v>
      </c>
      <c r="Z32" s="73">
        <f t="shared" ca="1" si="27"/>
        <v>0.03</v>
      </c>
      <c r="AA32" s="73">
        <f t="shared" ca="1" si="34"/>
        <v>6.2185839190810895E-2</v>
      </c>
      <c r="AB32" s="86">
        <f t="shared" ca="1" si="35"/>
        <v>-1.0391689399414962E-2</v>
      </c>
    </row>
    <row r="33" spans="2:28">
      <c r="B33" s="87">
        <f ca="1">RANK(AB33,$AB$23:$AB$62,0)-COUNTIF($AB$23:$AB$62,0)+COUNTIF($AB$23:AB33,AB33)-1</f>
        <v>31</v>
      </c>
      <c r="C33" s="72" t="s">
        <v>311</v>
      </c>
      <c r="D33" s="72" t="s">
        <v>358</v>
      </c>
      <c r="E33" s="72" t="s">
        <v>336</v>
      </c>
      <c r="F33" s="71" t="str">
        <f t="shared" ca="1" si="28"/>
        <v>GBP Mil</v>
      </c>
      <c r="G33" s="90">
        <v>0.80340999999999996</v>
      </c>
      <c r="H33" s="82">
        <f t="shared" ca="1" si="16"/>
        <v>12014.99655</v>
      </c>
      <c r="I33" s="74">
        <f t="shared" ca="1" si="17"/>
        <v>-58.64893</v>
      </c>
      <c r="J33" s="83">
        <f t="shared" ca="1" si="18"/>
        <v>-4.8813105984620532E-3</v>
      </c>
      <c r="K33" s="74">
        <f t="shared" ca="1" si="19"/>
        <v>-3239.3491199999999</v>
      </c>
      <c r="L33" s="74">
        <f t="shared" ca="1" si="29"/>
        <v>-3665.7754474050003</v>
      </c>
      <c r="M33" s="73">
        <f t="shared" ca="1" si="20"/>
        <v>0</v>
      </c>
      <c r="N33" s="74">
        <f t="shared" ca="1" si="21"/>
        <v>-58.64893</v>
      </c>
      <c r="O33" s="74">
        <f t="shared" ca="1" si="22"/>
        <v>19224.623857566763</v>
      </c>
      <c r="P33" s="82">
        <f t="shared" ca="1" si="30"/>
        <v>1401.4750792166171</v>
      </c>
      <c r="Q33" s="82">
        <f t="shared" ca="1" si="31"/>
        <v>2349.2490353946587</v>
      </c>
      <c r="R33" s="82">
        <f t="shared" ca="1" si="31"/>
        <v>126.88251745994063</v>
      </c>
      <c r="S33" s="82">
        <f t="shared" ca="1" si="32"/>
        <v>3877.6066320712162</v>
      </c>
      <c r="T33" s="73">
        <f t="shared" ca="1" si="23"/>
        <v>-0.16850000000000001</v>
      </c>
      <c r="U33" s="85">
        <f t="shared" ca="1" si="24"/>
        <v>-2.3113854595336076</v>
      </c>
      <c r="V33" s="85">
        <f t="shared" ca="1" si="25"/>
        <v>-1.5125033445868847E-2</v>
      </c>
      <c r="W33" s="99">
        <f t="shared" ref="W33:W53" ca="1" si="36">(R33+Q33)/P33</f>
        <v>1.766803840877915</v>
      </c>
      <c r="X33" s="100">
        <f t="shared" ca="1" si="33"/>
        <v>-1.5999051453497386E-2</v>
      </c>
      <c r="Y33" s="73">
        <f ca="1">IF(OR(X33&gt;8.5,AND(X33&lt;0,N130="Positive interest result")),'Default Spreads'!$E$8,IF(X33&gt;6.5,'Default Spreads'!$E$9,IF(X33&gt;5.5,'Default Spreads'!$E$10,IF(X33&gt;4.25,'Default Spreads'!$E$11,IF(X33&gt;3,'Default Spreads'!$E$12,IF(X33&gt;2.5,'Default Spreads'!$E$13,IF(X33&gt;2,'Default Spreads'!$E$14,IF(X33&gt;1.75,'Default Spreads'!$E$15,IF(X33&gt;1.5,'Default Spreads'!$E$16,IF(X33&gt;1.25,'Default Spreads'!$E$17,IF(X33&gt;0.8,'Default Spreads'!$E$18,IF(X33&gt;0.65,'Default Spreads'!$E$19,IF(X33&gt;0.2,'Default Spreads'!$E$20,'Default Spreads'!$E$21)))))))))))))</f>
        <v>0.1</v>
      </c>
      <c r="Z33" s="73">
        <f t="shared" ca="1" si="27"/>
        <v>0.115</v>
      </c>
      <c r="AA33" s="73">
        <f t="shared" ca="1" si="34"/>
        <v>0.11680713931581559</v>
      </c>
      <c r="AB33" s="86">
        <f t="shared" ca="1" si="35"/>
        <v>-0.13193217276168442</v>
      </c>
    </row>
    <row r="34" spans="2:28">
      <c r="B34" s="87">
        <f ca="1">RANK(AB34,$AB$23:$AB$62,0)-COUNTIF($AB$23:$AB$62,0)+COUNTIF($AB$23:AB34,AB34)-1</f>
        <v>17</v>
      </c>
      <c r="C34" s="72" t="s">
        <v>312</v>
      </c>
      <c r="D34" s="72" t="s">
        <v>373</v>
      </c>
      <c r="E34" s="72" t="s">
        <v>336</v>
      </c>
      <c r="F34" s="71" t="str">
        <f t="shared" ca="1" si="28"/>
        <v>USD Mil</v>
      </c>
      <c r="G34" s="72">
        <v>1</v>
      </c>
      <c r="H34" s="82">
        <f t="shared" ca="1" si="16"/>
        <v>39302</v>
      </c>
      <c r="I34" s="71">
        <f t="shared" ca="1" si="17"/>
        <v>6683</v>
      </c>
      <c r="J34" s="83">
        <f t="shared" ca="1" si="18"/>
        <v>0.17004223703628313</v>
      </c>
      <c r="K34" s="71">
        <f t="shared" ca="1" si="19"/>
        <v>4809</v>
      </c>
      <c r="L34" s="74">
        <f t="shared" ca="1" si="29"/>
        <v>-235.81200000000001</v>
      </c>
      <c r="M34" s="73">
        <f t="shared" ca="1" si="20"/>
        <v>0.24829999999999999</v>
      </c>
      <c r="N34" s="74">
        <f t="shared" ca="1" si="21"/>
        <v>5023.6111000000001</v>
      </c>
      <c r="O34" s="74">
        <f t="shared" ca="1" si="22"/>
        <v>51709.677419354834</v>
      </c>
      <c r="P34" s="82">
        <f t="shared" ca="1" si="30"/>
        <v>18558.603225806448</v>
      </c>
      <c r="Q34" s="82">
        <f t="shared" ca="1" si="31"/>
        <v>11670.874193548387</v>
      </c>
      <c r="R34" s="82">
        <f t="shared" ca="1" si="31"/>
        <v>3443.8645161290324</v>
      </c>
      <c r="S34" s="82">
        <f t="shared" ca="1" si="32"/>
        <v>33673.34193548387</v>
      </c>
      <c r="T34" s="73">
        <f t="shared" ca="1" si="23"/>
        <v>9.3000000000000013E-2</v>
      </c>
      <c r="U34" s="85">
        <f t="shared" ca="1" si="24"/>
        <v>0.25912510448592929</v>
      </c>
      <c r="V34" s="85">
        <f t="shared" ca="1" si="25"/>
        <v>0.14918659126928779</v>
      </c>
      <c r="W34" s="99">
        <f t="shared" ca="1" si="36"/>
        <v>0.81443298969072175</v>
      </c>
      <c r="X34" s="100">
        <f ca="1">IF(L34&gt;=0,10,I34/-L34)</f>
        <v>28.340372839380521</v>
      </c>
      <c r="Y34" s="73">
        <f ca="1">IF(OR(X34&gt;8.5,AND(X34&lt;0,N131="Positive interest result")),'Default Spreads'!$E$8,IF(X34&gt;6.5,'Default Spreads'!$E$9,IF(X34&gt;5.5,'Default Spreads'!$E$10,IF(X34&gt;4.25,'Default Spreads'!$E$11,IF(X34&gt;3,'Default Spreads'!$E$12,IF(X34&gt;2.5,'Default Spreads'!$E$13,IF(X34&gt;2,'Default Spreads'!$E$14,IF(X34&gt;1.75,'Default Spreads'!$E$15,IF(X34&gt;1.5,'Default Spreads'!$E$16,IF(X34&gt;1.25,'Default Spreads'!$E$17,IF(X34&gt;0.8,'Default Spreads'!$E$18,IF(X34&gt;0.65,'Default Spreads'!$E$19,IF(X34&gt;0.2,'Default Spreads'!$E$20,'Default Spreads'!$E$21)))))))))))))</f>
        <v>2E-3</v>
      </c>
      <c r="Z34" s="73">
        <f t="shared" ca="1" si="27"/>
        <v>1.2778900000000001E-2</v>
      </c>
      <c r="AA34" s="73">
        <f t="shared" ca="1" si="34"/>
        <v>7.1872347159090896E-2</v>
      </c>
      <c r="AB34" s="86">
        <f t="shared" ca="1" si="35"/>
        <v>7.7314244110196897E-2</v>
      </c>
    </row>
    <row r="35" spans="2:28">
      <c r="B35" s="87">
        <f ca="1">RANK(AB35,$AB$23:$AB$62,0)-COUNTIF($AB$23:$AB$62,0)+COUNTIF($AB$23:AB35,AB35)-1</f>
        <v>6</v>
      </c>
      <c r="C35" s="72" t="s">
        <v>313</v>
      </c>
      <c r="D35" s="72" t="s">
        <v>375</v>
      </c>
      <c r="E35" s="72" t="s">
        <v>336</v>
      </c>
      <c r="F35" s="71" t="str">
        <f t="shared" ca="1" si="28"/>
        <v>USD Mil</v>
      </c>
      <c r="G35" s="72">
        <v>1</v>
      </c>
      <c r="H35" s="82">
        <f t="shared" ca="1" si="16"/>
        <v>31353</v>
      </c>
      <c r="I35" s="71">
        <f t="shared" ca="1" si="17"/>
        <v>4309</v>
      </c>
      <c r="J35" s="83">
        <f t="shared" ca="1" si="18"/>
        <v>0.13743501419321916</v>
      </c>
      <c r="K35" s="71">
        <f t="shared" ca="1" si="19"/>
        <v>2955</v>
      </c>
      <c r="L35" s="74">
        <f t="shared" ca="1" si="29"/>
        <v>-78.382500000000007</v>
      </c>
      <c r="M35" s="73">
        <f t="shared" ca="1" si="20"/>
        <v>0.27629999999999999</v>
      </c>
      <c r="N35" s="74">
        <f t="shared" ca="1" si="21"/>
        <v>3118.4232999999999</v>
      </c>
      <c r="O35" s="74">
        <f t="shared" ca="1" si="22"/>
        <v>32436.882546652032</v>
      </c>
      <c r="P35" s="82">
        <f t="shared" ca="1" si="30"/>
        <v>10830.675082327114</v>
      </c>
      <c r="Q35" s="82">
        <f t="shared" ca="1" si="31"/>
        <v>2948.5126234906697</v>
      </c>
      <c r="R35" s="82">
        <f t="shared" ca="1" si="31"/>
        <v>888.77058177826575</v>
      </c>
      <c r="S35" s="82">
        <f t="shared" ca="1" si="32"/>
        <v>14667.95828759605</v>
      </c>
      <c r="T35" s="73">
        <f t="shared" ca="1" si="23"/>
        <v>9.11E-2</v>
      </c>
      <c r="U35" s="85">
        <f t="shared" ca="1" si="24"/>
        <v>0.27283617849655584</v>
      </c>
      <c r="V35" s="85">
        <f t="shared" ca="1" si="25"/>
        <v>0.21260104772980523</v>
      </c>
      <c r="W35" s="99">
        <f t="shared" ca="1" si="36"/>
        <v>0.35429769392033544</v>
      </c>
      <c r="X35" s="100">
        <f ca="1">IF(L35&gt;=0,10,I35/-L35)</f>
        <v>54.974005677287657</v>
      </c>
      <c r="Y35" s="73">
        <f ca="1">IF(OR(X35&gt;8.5,AND(X35&lt;0,N132="Positive interest result")),'Default Spreads'!$E$8,IF(X35&gt;6.5,'Default Spreads'!$E$9,IF(X35&gt;5.5,'Default Spreads'!$E$10,IF(X35&gt;4.25,'Default Spreads'!$E$11,IF(X35&gt;3,'Default Spreads'!$E$12,IF(X35&gt;2.5,'Default Spreads'!$E$13,IF(X35&gt;2,'Default Spreads'!$E$14,IF(X35&gt;1.75,'Default Spreads'!$E$15,IF(X35&gt;1.5,'Default Spreads'!$E$16,IF(X35&gt;1.25,'Default Spreads'!$E$17,IF(X35&gt;0.8,'Default Spreads'!$E$18,IF(X35&gt;0.65,'Default Spreads'!$E$19,IF(X35&gt;0.2,'Default Spreads'!$E$20,'Default Spreads'!$E$21)))))))))))))</f>
        <v>2E-3</v>
      </c>
      <c r="Z35" s="73">
        <f t="shared" ca="1" si="27"/>
        <v>1.23029E-2</v>
      </c>
      <c r="AA35" s="73">
        <f t="shared" ca="1" si="34"/>
        <v>9.1825371671826625E-2</v>
      </c>
      <c r="AB35" s="86">
        <f t="shared" ca="1" si="35"/>
        <v>0.12077567605797861</v>
      </c>
    </row>
    <row r="36" spans="2:28">
      <c r="B36" s="87">
        <f ca="1">RANK(AB36,$AB$23:$AB$62,0)-COUNTIF($AB$23:$AB$62,0)+COUNTIF($AB$23:AB36,AB36)-1</f>
        <v>22</v>
      </c>
      <c r="C36" s="72" t="s">
        <v>314</v>
      </c>
      <c r="D36" s="72" t="s">
        <v>377</v>
      </c>
      <c r="E36" s="72" t="s">
        <v>336</v>
      </c>
      <c r="F36" s="71" t="str">
        <f t="shared" ca="1" si="28"/>
        <v>USD Mil</v>
      </c>
      <c r="G36" s="72">
        <v>1</v>
      </c>
      <c r="H36" s="82">
        <f t="shared" ca="1" si="16"/>
        <v>13788</v>
      </c>
      <c r="I36" s="71">
        <f t="shared" ca="1" si="17"/>
        <v>1173</v>
      </c>
      <c r="J36" s="83">
        <f t="shared" ca="1" si="18"/>
        <v>8.5073977371627502E-2</v>
      </c>
      <c r="K36" s="71">
        <f t="shared" ca="1" si="19"/>
        <v>962</v>
      </c>
      <c r="L36" s="74">
        <f t="shared" ca="1" si="29"/>
        <v>-296.44199999999995</v>
      </c>
      <c r="M36" s="73">
        <f t="shared" ca="1" si="20"/>
        <v>3.7699999999999997E-2</v>
      </c>
      <c r="N36" s="74">
        <f t="shared" ca="1" si="21"/>
        <v>1128.7779</v>
      </c>
      <c r="O36" s="74">
        <f t="shared" ca="1" si="22"/>
        <v>15031.25</v>
      </c>
      <c r="P36" s="82">
        <f t="shared" ca="1" si="30"/>
        <v>5454.8406249999998</v>
      </c>
      <c r="Q36" s="82">
        <f t="shared" ca="1" si="31"/>
        <v>3246.7500000000005</v>
      </c>
      <c r="R36" s="82">
        <f t="shared" ca="1" si="31"/>
        <v>354.73750000000001</v>
      </c>
      <c r="S36" s="82">
        <f t="shared" ca="1" si="32"/>
        <v>9056.328125</v>
      </c>
      <c r="T36" s="73">
        <f t="shared" ca="1" si="23"/>
        <v>6.4000000000000001E-2</v>
      </c>
      <c r="U36" s="85">
        <f t="shared" ca="1" si="24"/>
        <v>0.17635712317442823</v>
      </c>
      <c r="V36" s="85">
        <f t="shared" ca="1" si="25"/>
        <v>0.12463968668317217</v>
      </c>
      <c r="W36" s="99">
        <f t="shared" ca="1" si="36"/>
        <v>0.66023697988426577</v>
      </c>
      <c r="X36" s="100">
        <f t="shared" ref="X36:X52" ca="1" si="37">IF(L36&gt;=0,10,I36/-L36)</f>
        <v>3.9569291800756985</v>
      </c>
      <c r="Y36" s="73">
        <f ca="1">IF(OR(X36&gt;8.5,AND(X36&lt;0,N133="Positive interest result")),'Default Spreads'!$E$8,IF(X36&gt;6.5,'Default Spreads'!$E$9,IF(X36&gt;5.5,'Default Spreads'!$E$10,IF(X36&gt;4.25,'Default Spreads'!$E$11,IF(X36&gt;3,'Default Spreads'!$E$12,IF(X36&gt;2.5,'Default Spreads'!$E$13,IF(X36&gt;2,'Default Spreads'!$E$14,IF(X36&gt;1.75,'Default Spreads'!$E$15,IF(X36&gt;1.5,'Default Spreads'!$E$16,IF(X36&gt;1.25,'Default Spreads'!$E$17,IF(X36&gt;0.8,'Default Spreads'!$E$18,IF(X36&gt;0.65,'Default Spreads'!$E$19,IF(X36&gt;0.2,'Default Spreads'!$E$20,'Default Spreads'!$E$21)))))))))))))</f>
        <v>1.2500000000000001E-2</v>
      </c>
      <c r="Z36" s="73">
        <f t="shared" ca="1" si="27"/>
        <v>2.6463250000000001E-2</v>
      </c>
      <c r="AA36" s="73">
        <f t="shared" ca="1" si="34"/>
        <v>8.2802646804979257E-2</v>
      </c>
      <c r="AB36" s="86">
        <f t="shared" ca="1" si="35"/>
        <v>4.1837039878192914E-2</v>
      </c>
    </row>
    <row r="37" spans="2:28">
      <c r="B37" s="87">
        <f ca="1">RANK(AB37,$AB$23:$AB$62,0)-COUNTIF($AB$23:$AB$62,0)+COUNTIF($AB$23:AB37,AB37)-1</f>
        <v>16</v>
      </c>
      <c r="C37" s="72" t="s">
        <v>315</v>
      </c>
      <c r="D37" s="72" t="s">
        <v>379</v>
      </c>
      <c r="E37" s="72" t="s">
        <v>336</v>
      </c>
      <c r="F37" s="71" t="str">
        <f t="shared" ca="1" si="28"/>
        <v>USD Mil</v>
      </c>
      <c r="G37" s="72">
        <v>1</v>
      </c>
      <c r="H37" s="82">
        <f t="shared" ca="1" si="16"/>
        <v>6792</v>
      </c>
      <c r="I37" s="71">
        <f t="shared" ca="1" si="17"/>
        <v>737</v>
      </c>
      <c r="J37" s="83">
        <f t="shared" ca="1" si="18"/>
        <v>0.10851001177856301</v>
      </c>
      <c r="K37" s="71">
        <f t="shared" ca="1" si="19"/>
        <v>469</v>
      </c>
      <c r="L37" s="74">
        <f t="shared" ca="1" si="29"/>
        <v>-76.749600000000001</v>
      </c>
      <c r="M37" s="73">
        <f t="shared" ca="1" si="20"/>
        <v>0.2908</v>
      </c>
      <c r="N37" s="74">
        <f t="shared" ca="1" si="21"/>
        <v>522.68040000000008</v>
      </c>
      <c r="O37" s="74">
        <f t="shared" ca="1" si="22"/>
        <v>5583.333333333333</v>
      </c>
      <c r="P37" s="82">
        <f t="shared" ca="1" si="30"/>
        <v>1992.1333333333332</v>
      </c>
      <c r="Q37" s="82">
        <f t="shared" ca="1" si="31"/>
        <v>1085.9583333333333</v>
      </c>
      <c r="R37" s="82">
        <f t="shared" ca="1" si="31"/>
        <v>26.799999999999997</v>
      </c>
      <c r="S37" s="82">
        <f t="shared" ca="1" si="32"/>
        <v>3104.8916666666664</v>
      </c>
      <c r="T37" s="73">
        <f t="shared" ca="1" si="23"/>
        <v>8.4000000000000005E-2</v>
      </c>
      <c r="U37" s="85">
        <f t="shared" ca="1" si="24"/>
        <v>0.23542600896860988</v>
      </c>
      <c r="V37" s="85">
        <f t="shared" ca="1" si="25"/>
        <v>0.16834094587304446</v>
      </c>
      <c r="W37" s="99">
        <f t="shared" ca="1" si="36"/>
        <v>0.55857623318385652</v>
      </c>
      <c r="X37" s="100">
        <f t="shared" ca="1" si="37"/>
        <v>9.6026559096073463</v>
      </c>
      <c r="Y37" s="73">
        <f ca="1">IF(OR(X37&gt;8.5,AND(X37&lt;0,N135="Positive interest result")),'Default Spreads'!$E$8,IF(X37&gt;6.5,'Default Spreads'!$E$9,IF(X37&gt;5.5,'Default Spreads'!$E$10,IF(X37&gt;4.25,'Default Spreads'!$E$11,IF(X37&gt;3,'Default Spreads'!$E$12,IF(X37&gt;2.5,'Default Spreads'!$E$13,IF(X37&gt;2,'Default Spreads'!$E$14,IF(X37&gt;1.75,'Default Spreads'!$E$15,IF(X37&gt;1.5,'Default Spreads'!$E$16,IF(X37&gt;1.25,'Default Spreads'!$E$17,IF(X37&gt;0.8,'Default Spreads'!$E$18,IF(X37&gt;0.65,'Default Spreads'!$E$19,IF(X37&gt;0.2,'Default Spreads'!$E$20,'Default Spreads'!$E$21)))))))))))))</f>
        <v>2E-3</v>
      </c>
      <c r="Z37" s="73">
        <f t="shared" ca="1" si="27"/>
        <v>1.2056400000000002E-2</v>
      </c>
      <c r="AA37" s="73">
        <f t="shared" ca="1" si="34"/>
        <v>8.1314224995504406E-2</v>
      </c>
      <c r="AB37" s="86">
        <f t="shared" ca="1" si="35"/>
        <v>8.7026720877540056E-2</v>
      </c>
    </row>
    <row r="38" spans="2:28">
      <c r="B38" s="87">
        <f ca="1">RANK(AB38,$AB$23:$AB$62,0)-COUNTIF($AB$23:$AB$62,0)+COUNTIF($AB$23:AB38,AB38)-1</f>
        <v>14</v>
      </c>
      <c r="C38" s="72" t="s">
        <v>316</v>
      </c>
      <c r="D38" s="72" t="s">
        <v>391</v>
      </c>
      <c r="E38" s="72" t="s">
        <v>336</v>
      </c>
      <c r="F38" s="71" t="str">
        <f t="shared" ca="1" si="28"/>
        <v>USD Mil</v>
      </c>
      <c r="G38" s="72">
        <v>1</v>
      </c>
      <c r="H38" s="82">
        <f t="shared" ca="1" si="16"/>
        <v>3533</v>
      </c>
      <c r="I38" s="71">
        <f t="shared" ca="1" si="17"/>
        <v>384</v>
      </c>
      <c r="J38" s="83">
        <f t="shared" ca="1" si="18"/>
        <v>0.10868949900934051</v>
      </c>
      <c r="K38" s="71">
        <f t="shared" ca="1" si="19"/>
        <v>-43</v>
      </c>
      <c r="L38" s="74">
        <f t="shared" ca="1" si="29"/>
        <v>-408.06150000000002</v>
      </c>
      <c r="M38" s="73">
        <f t="shared" ca="1" si="20"/>
        <v>0</v>
      </c>
      <c r="N38" s="74">
        <f t="shared" ca="1" si="21"/>
        <v>384</v>
      </c>
      <c r="O38" s="74">
        <f t="shared" ca="1" si="22"/>
        <v>4623.655913978494</v>
      </c>
      <c r="P38" s="82">
        <f t="shared" ca="1" si="30"/>
        <v>886.35483870967732</v>
      </c>
      <c r="Q38" s="82">
        <f t="shared" ca="1" si="31"/>
        <v>1084.7096774193546</v>
      </c>
      <c r="R38" s="82">
        <f t="shared" ca="1" si="31"/>
        <v>168.30107526881719</v>
      </c>
      <c r="S38" s="82">
        <f t="shared" ca="1" si="32"/>
        <v>2139.3655913978491</v>
      </c>
      <c r="T38" s="73">
        <f t="shared" ca="1" si="23"/>
        <v>-9.300000000000001E-3</v>
      </c>
      <c r="U38" s="85">
        <f t="shared" ca="1" si="24"/>
        <v>-4.8513302034428801E-2</v>
      </c>
      <c r="V38" s="85">
        <f t="shared" ca="1" si="25"/>
        <v>0.17949246334708815</v>
      </c>
      <c r="W38" s="99">
        <f t="shared" ca="1" si="36"/>
        <v>1.4136671883150755</v>
      </c>
      <c r="X38" s="100">
        <f t="shared" ca="1" si="37"/>
        <v>0.94103462345749345</v>
      </c>
      <c r="Y38" s="73">
        <f ca="1">IF(OR(X38&gt;8.5,AND(X38&lt;0,N137="Positive interest result")),'Default Spreads'!$E$8,IF(X38&gt;6.5,'Default Spreads'!$E$9,IF(X38&gt;5.5,'Default Spreads'!$E$10,IF(X38&gt;4.25,'Default Spreads'!$E$11,IF(X38&gt;3,'Default Spreads'!$E$12,IF(X38&gt;2.5,'Default Spreads'!$E$13,IF(X38&gt;2,'Default Spreads'!$E$14,IF(X38&gt;1.75,'Default Spreads'!$E$15,IF(X38&gt;1.5,'Default Spreads'!$E$16,IF(X38&gt;1.25,'Default Spreads'!$E$17,IF(X38&gt;0.8,'Default Spreads'!$E$18,IF(X38&gt;0.65,'Default Spreads'!$E$19,IF(X38&gt;0.2,'Default Spreads'!$E$20,'Default Spreads'!$E$21)))))))))))))</f>
        <v>0.05</v>
      </c>
      <c r="Z38" s="73">
        <f t="shared" ca="1" si="27"/>
        <v>6.5000000000000002E-2</v>
      </c>
      <c r="AA38" s="73">
        <f t="shared" ca="1" si="34"/>
        <v>8.7786902960881777E-2</v>
      </c>
      <c r="AB38" s="86">
        <f t="shared" ca="1" si="35"/>
        <v>9.1705560386206378E-2</v>
      </c>
    </row>
    <row r="39" spans="2:28">
      <c r="B39" s="87">
        <f ca="1">RANK(AB39,$AB$23:$AB$62,0)-COUNTIF($AB$23:$AB$62,0)+COUNTIF($AB$23:AB39,AB39)-1</f>
        <v>20</v>
      </c>
      <c r="C39" s="72" t="s">
        <v>317</v>
      </c>
      <c r="D39" s="72" t="s">
        <v>435</v>
      </c>
      <c r="E39" s="72" t="s">
        <v>336</v>
      </c>
      <c r="F39" s="71" t="str">
        <f t="shared" ca="1" si="28"/>
        <v>USD Mil</v>
      </c>
      <c r="G39" s="72">
        <v>1</v>
      </c>
      <c r="H39" s="82">
        <f t="shared" ca="1" si="16"/>
        <v>2004</v>
      </c>
      <c r="I39" s="71">
        <f t="shared" ca="1" si="17"/>
        <v>360</v>
      </c>
      <c r="J39" s="83">
        <f t="shared" ca="1" si="18"/>
        <v>0.17964071856287425</v>
      </c>
      <c r="K39" s="71">
        <f t="shared" ca="1" si="19"/>
        <v>250</v>
      </c>
      <c r="L39" s="74">
        <f t="shared" ca="1" si="29"/>
        <v>-22.444800000000004</v>
      </c>
      <c r="M39" s="73">
        <f t="shared" ca="1" si="20"/>
        <v>0.26750000000000002</v>
      </c>
      <c r="N39" s="74">
        <f t="shared" ca="1" si="21"/>
        <v>263.7</v>
      </c>
      <c r="O39" s="74">
        <f t="shared" ca="1" si="22"/>
        <v>2295.684113865932</v>
      </c>
      <c r="P39" s="82">
        <f t="shared" ca="1" si="30"/>
        <v>1190.5417814508721</v>
      </c>
      <c r="Q39" s="82">
        <f t="shared" ca="1" si="31"/>
        <v>654.49954086317723</v>
      </c>
      <c r="R39" s="82">
        <f t="shared" ca="1" si="31"/>
        <v>3.6730945821854912</v>
      </c>
      <c r="S39" s="82">
        <f t="shared" ca="1" si="32"/>
        <v>1848.714416896235</v>
      </c>
      <c r="T39" s="73">
        <f t="shared" ca="1" si="23"/>
        <v>0.10890000000000001</v>
      </c>
      <c r="U39" s="85">
        <f t="shared" ca="1" si="24"/>
        <v>0.20998843038951026</v>
      </c>
      <c r="V39" s="85">
        <f t="shared" ca="1" si="25"/>
        <v>0.14263966223767541</v>
      </c>
      <c r="W39" s="99">
        <f t="shared" ca="1" si="36"/>
        <v>0.55283455456999631</v>
      </c>
      <c r="X39" s="100">
        <f t="shared" ca="1" si="37"/>
        <v>16.039349871685197</v>
      </c>
      <c r="Y39" s="73">
        <f ca="1">IF(OR(X39&gt;8.5,AND(X39&lt;0,N139="Positive interest result")),'Default Spreads'!$E$8,IF(X39&gt;6.5,'Default Spreads'!$E$9,IF(X39&gt;5.5,'Default Spreads'!$E$10,IF(X39&gt;4.25,'Default Spreads'!$E$11,IF(X39&gt;3,'Default Spreads'!$E$12,IF(X39&gt;2.5,'Default Spreads'!$E$13,IF(X39&gt;2,'Default Spreads'!$E$14,IF(X39&gt;1.75,'Default Spreads'!$E$15,IF(X39&gt;1.5,'Default Spreads'!$E$16,IF(X39&gt;1.25,'Default Spreads'!$E$17,IF(X39&gt;0.8,'Default Spreads'!$E$18,IF(X39&gt;0.65,'Default Spreads'!$E$19,IF(X39&gt;0.2,'Default Spreads'!$E$20,'Default Spreads'!$E$21)))))))))))))</f>
        <v>2E-3</v>
      </c>
      <c r="Z39" s="73">
        <f t="shared" ca="1" si="27"/>
        <v>1.24525E-2</v>
      </c>
      <c r="AA39" s="73">
        <f t="shared" ca="1" si="34"/>
        <v>8.1711327145163284E-2</v>
      </c>
      <c r="AB39" s="86">
        <f t="shared" ca="1" si="35"/>
        <v>6.0928335092512123E-2</v>
      </c>
    </row>
    <row r="40" spans="2:28">
      <c r="B40" s="87">
        <f ca="1">RANK(AB40,$AB$23:$AB$62,0)-COUNTIF($AB$23:$AB$62,0)+COUNTIF($AB$23:AB40,AB40)-1</f>
        <v>12</v>
      </c>
      <c r="C40" s="72" t="s">
        <v>318</v>
      </c>
      <c r="D40" s="72" t="s">
        <v>371</v>
      </c>
      <c r="E40" s="72" t="s">
        <v>336</v>
      </c>
      <c r="F40" s="71" t="str">
        <f t="shared" ca="1" si="28"/>
        <v>USD Mil</v>
      </c>
      <c r="G40" s="72">
        <v>1</v>
      </c>
      <c r="H40" s="82">
        <f t="shared" ca="1" si="16"/>
        <v>3171</v>
      </c>
      <c r="I40" s="71">
        <f t="shared" ca="1" si="17"/>
        <v>1294</v>
      </c>
      <c r="J40" s="83">
        <f t="shared" ca="1" si="18"/>
        <v>0.40807316304005048</v>
      </c>
      <c r="K40" s="71">
        <f t="shared" ca="1" si="19"/>
        <v>586</v>
      </c>
      <c r="L40" s="74">
        <f t="shared" ca="1" si="29"/>
        <v>-525.43470000000002</v>
      </c>
      <c r="M40" s="73">
        <f t="shared" ca="1" si="20"/>
        <v>0.2366</v>
      </c>
      <c r="N40" s="74">
        <f t="shared" ca="1" si="21"/>
        <v>987.8395999999999</v>
      </c>
      <c r="O40" s="74">
        <f t="shared" ca="1" si="22"/>
        <v>9622.3316912972095</v>
      </c>
      <c r="P40" s="82">
        <f t="shared" ca="1" si="30"/>
        <v>-584.07553366174068</v>
      </c>
      <c r="Q40" s="82">
        <f t="shared" ca="1" si="31"/>
        <v>8919.9014778325145</v>
      </c>
      <c r="R40" s="82">
        <f t="shared" ca="1" si="31"/>
        <v>226.12479474548442</v>
      </c>
      <c r="S40" s="82">
        <f t="shared" ca="1" si="32"/>
        <v>8561.9507389162591</v>
      </c>
      <c r="T40" s="73">
        <f t="shared" ca="1" si="23"/>
        <v>6.0899999999999996E-2</v>
      </c>
      <c r="U40" s="85">
        <f t="shared" ca="1" si="24"/>
        <v>-1.00329489291598</v>
      </c>
      <c r="V40" s="85">
        <f t="shared" ca="1" si="25"/>
        <v>0.11537552949353187</v>
      </c>
      <c r="W40" s="99">
        <f t="shared" ca="1" si="36"/>
        <v>-15.658978583196047</v>
      </c>
      <c r="X40" s="100">
        <f t="shared" ca="1" si="37"/>
        <v>2.4627227703080896</v>
      </c>
      <c r="Y40" s="73">
        <f ca="1">IF(OR(X40&gt;8.5,AND(X40&lt;0,N140="Positive interest result")),'Default Spreads'!$E$8,IF(X40&gt;6.5,'Default Spreads'!$E$9,IF(X40&gt;5.5,'Default Spreads'!$E$10,IF(X40&gt;4.25,'Default Spreads'!$E$11,IF(X40&gt;3,'Default Spreads'!$E$12,IF(X40&gt;2.5,'Default Spreads'!$E$13,IF(X40&gt;2,'Default Spreads'!$E$14,IF(X40&gt;1.75,'Default Spreads'!$E$15,IF(X40&gt;1.5,'Default Spreads'!$E$16,IF(X40&gt;1.25,'Default Spreads'!$E$17,IF(X40&gt;0.8,'Default Spreads'!$E$18,IF(X40&gt;0.65,'Default Spreads'!$E$19,IF(X40&gt;0.2,'Default Spreads'!$E$20,'Default Spreads'!$E$21)))))))))))))</f>
        <v>0.02</v>
      </c>
      <c r="Z40" s="73">
        <f t="shared" ca="1" si="27"/>
        <v>2.6719E-2</v>
      </c>
      <c r="AA40" s="73">
        <f t="shared" ca="1" si="34"/>
        <v>2.0355596201393572E-2</v>
      </c>
      <c r="AB40" s="86">
        <f t="shared" ca="1" si="35"/>
        <v>9.5019933292138301E-2</v>
      </c>
    </row>
    <row r="41" spans="2:28">
      <c r="B41" s="87">
        <f ca="1">RANK(AB41,$AB$23:$AB$62,0)-COUNTIF($AB$23:$AB$62,0)+COUNTIF($AB$23:AB41,AB41)-1</f>
        <v>4</v>
      </c>
      <c r="C41" s="72" t="s">
        <v>392</v>
      </c>
      <c r="D41" s="72" t="s">
        <v>400</v>
      </c>
      <c r="E41" s="72" t="s">
        <v>436</v>
      </c>
      <c r="F41" s="71" t="str">
        <f t="shared" ca="1" si="28"/>
        <v>USD Mil</v>
      </c>
      <c r="G41" s="72">
        <v>1</v>
      </c>
      <c r="H41" s="82">
        <f t="shared" ca="1" si="16"/>
        <v>39639</v>
      </c>
      <c r="I41" s="71">
        <f t="shared" ca="1" si="17"/>
        <v>6952</v>
      </c>
      <c r="J41" s="83">
        <f t="shared" ca="1" si="18"/>
        <v>0.17538283004112112</v>
      </c>
      <c r="K41" s="71">
        <f t="shared" ca="1" si="19"/>
        <v>4373</v>
      </c>
      <c r="L41" s="74">
        <f t="shared" ca="1" si="29"/>
        <v>-317.11200000000002</v>
      </c>
      <c r="M41" s="73">
        <f t="shared" ca="1" si="20"/>
        <v>0.34100000000000003</v>
      </c>
      <c r="N41" s="74">
        <f t="shared" ca="1" si="21"/>
        <v>4581.3680000000004</v>
      </c>
      <c r="O41" s="74">
        <f t="shared" ca="1" si="22"/>
        <v>52183.770883054887</v>
      </c>
      <c r="P41" s="82">
        <f t="shared" ca="1" si="30"/>
        <v>12508.449880668257</v>
      </c>
      <c r="Q41" s="82">
        <f t="shared" ca="1" si="31"/>
        <v>6314.2362768496414</v>
      </c>
      <c r="R41" s="82">
        <f t="shared" ca="1" si="31"/>
        <v>1153.261336515513</v>
      </c>
      <c r="S41" s="82">
        <f t="shared" ca="1" si="32"/>
        <v>19975.947494033411</v>
      </c>
      <c r="T41" s="73">
        <f t="shared" ca="1" si="23"/>
        <v>8.3800000000000013E-2</v>
      </c>
      <c r="U41" s="85">
        <f t="shared" ca="1" si="24"/>
        <v>0.34960367125573638</v>
      </c>
      <c r="V41" s="85">
        <f t="shared" ca="1" si="25"/>
        <v>0.22934421515517114</v>
      </c>
      <c r="W41" s="99">
        <f t="shared" ca="1" si="36"/>
        <v>0.59699624530663331</v>
      </c>
      <c r="X41" s="100">
        <f t="shared" ca="1" si="37"/>
        <v>21.922853755140139</v>
      </c>
      <c r="Y41" s="73">
        <f ca="1">IF(OR(X41&gt;8.5,AND(X41&lt;0,N141="Positive interest result")),'Default Spreads'!$E$8,IF(X41&gt;6.5,'Default Spreads'!$E$9,IF(X41&gt;5.5,'Default Spreads'!$E$10,IF(X41&gt;4.25,'Default Spreads'!$E$11,IF(X41&gt;3,'Default Spreads'!$E$12,IF(X41&gt;2.5,'Default Spreads'!$E$13,IF(X41&gt;2,'Default Spreads'!$E$14,IF(X41&gt;1.75,'Default Spreads'!$E$15,IF(X41&gt;1.5,'Default Spreads'!$E$16,IF(X41&gt;1.25,'Default Spreads'!$E$17,IF(X41&gt;0.8,'Default Spreads'!$E$18,IF(X41&gt;0.65,'Default Spreads'!$E$19,IF(X41&gt;0.2,'Default Spreads'!$E$20,'Default Spreads'!$E$21)))))))))))))</f>
        <v>2E-3</v>
      </c>
      <c r="Z41" s="73">
        <f t="shared" ca="1" si="27"/>
        <v>1.1203000000000001E-2</v>
      </c>
      <c r="AA41" s="73">
        <f t="shared" ca="1" si="34"/>
        <v>7.9329021159874599E-2</v>
      </c>
      <c r="AB41" s="86">
        <f t="shared" ca="1" si="35"/>
        <v>0.15001519399529656</v>
      </c>
    </row>
    <row r="42" spans="2:28">
      <c r="B42" s="87">
        <f ca="1">RANK(AB42,$AB$23:$AB$62,0)-COUNTIF($AB$23:$AB$62,0)+COUNTIF($AB$23:AB42,AB42)-1</f>
        <v>15</v>
      </c>
      <c r="C42" s="72" t="s">
        <v>403</v>
      </c>
      <c r="D42" s="72" t="s">
        <v>402</v>
      </c>
      <c r="E42" s="72" t="s">
        <v>436</v>
      </c>
      <c r="F42" s="71" t="str">
        <f t="shared" ca="1" si="28"/>
        <v>USD Mil</v>
      </c>
      <c r="G42" s="72">
        <v>1</v>
      </c>
      <c r="H42" s="82">
        <f t="shared" ca="1" si="16"/>
        <v>36556</v>
      </c>
      <c r="I42" s="71">
        <f t="shared" ca="1" si="17"/>
        <v>4976</v>
      </c>
      <c r="J42" s="83">
        <f t="shared" ca="1" si="18"/>
        <v>0.1361199255936098</v>
      </c>
      <c r="K42" s="71">
        <f t="shared" ca="1" si="19"/>
        <v>2263</v>
      </c>
      <c r="L42" s="74">
        <f t="shared" ca="1" si="29"/>
        <v>-1158.8252</v>
      </c>
      <c r="M42" s="73">
        <f t="shared" ca="1" si="20"/>
        <v>0.40740000000000004</v>
      </c>
      <c r="N42" s="74">
        <f t="shared" ca="1" si="21"/>
        <v>2948.7775999999999</v>
      </c>
      <c r="O42" s="74">
        <f t="shared" ca="1" si="22"/>
        <v>40483.005366726298</v>
      </c>
      <c r="P42" s="82">
        <f t="shared" ca="1" si="30"/>
        <v>8732.184257602863</v>
      </c>
      <c r="Q42" s="82">
        <f t="shared" ca="1" si="31"/>
        <v>10003.350626118068</v>
      </c>
      <c r="R42" s="82">
        <f t="shared" ca="1" si="31"/>
        <v>858.23971377459748</v>
      </c>
      <c r="S42" s="82">
        <f t="shared" ca="1" si="32"/>
        <v>19593.774597495529</v>
      </c>
      <c r="T42" s="73">
        <f t="shared" ca="1" si="23"/>
        <v>5.5899999999999998E-2</v>
      </c>
      <c r="U42" s="85">
        <f t="shared" ca="1" si="24"/>
        <v>0.25915623551228556</v>
      </c>
      <c r="V42" s="85">
        <f t="shared" ca="1" si="25"/>
        <v>0.15049563754688247</v>
      </c>
      <c r="W42" s="99">
        <f t="shared" ca="1" si="36"/>
        <v>1.2438572090866944</v>
      </c>
      <c r="X42" s="100">
        <f t="shared" ca="1" si="37"/>
        <v>4.2940039619435266</v>
      </c>
      <c r="Y42" s="73">
        <f ca="1">IF(OR(X42&gt;8.5,AND(X42&lt;0,N142="Positive interest result")),'Default Spreads'!$E$8,IF(X42&gt;6.5,'Default Spreads'!$E$9,IF(X42&gt;5.5,'Default Spreads'!$E$10,IF(X42&gt;4.25,'Default Spreads'!$E$11,IF(X42&gt;3,'Default Spreads'!$E$12,IF(X42&gt;2.5,'Default Spreads'!$E$13,IF(X42&gt;2,'Default Spreads'!$E$14,IF(X42&gt;1.75,'Default Spreads'!$E$15,IF(X42&gt;1.5,'Default Spreads'!$E$16,IF(X42&gt;1.25,'Default Spreads'!$E$17,IF(X42&gt;0.8,'Default Spreads'!$E$18,IF(X42&gt;0.65,'Default Spreads'!$E$19,IF(X42&gt;0.2,'Default Spreads'!$E$20,'Default Spreads'!$E$21)))))))))))))</f>
        <v>0.01</v>
      </c>
      <c r="Z42" s="73">
        <f t="shared" ca="1" si="27"/>
        <v>1.4815000000000002E-2</v>
      </c>
      <c r="AA42" s="73">
        <f t="shared" ca="1" si="34"/>
        <v>6.1691868801652894E-2</v>
      </c>
      <c r="AB42" s="86">
        <f t="shared" ca="1" si="35"/>
        <v>8.8803768745229578E-2</v>
      </c>
    </row>
    <row r="43" spans="2:28">
      <c r="B43" s="87">
        <f ca="1">RANK(AB43,$AB$23:$AB$62,0)-COUNTIF($AB$23:$AB$62,0)+COUNTIF($AB$23:AB43,AB43)-1</f>
        <v>5</v>
      </c>
      <c r="C43" s="72" t="s">
        <v>393</v>
      </c>
      <c r="D43" s="72" t="s">
        <v>396</v>
      </c>
      <c r="E43" s="72" t="s">
        <v>436</v>
      </c>
      <c r="F43" s="71" t="str">
        <f t="shared" ca="1" si="28"/>
        <v>USD Mil</v>
      </c>
      <c r="G43" s="72">
        <v>1</v>
      </c>
      <c r="H43" s="82">
        <f t="shared" ca="1" si="16"/>
        <v>20425</v>
      </c>
      <c r="I43" s="71">
        <f t="shared" ca="1" si="17"/>
        <v>3760</v>
      </c>
      <c r="J43" s="83">
        <f t="shared" ca="1" si="18"/>
        <v>0.18408812729498164</v>
      </c>
      <c r="K43" s="71">
        <f t="shared" ca="1" si="19"/>
        <v>2244</v>
      </c>
      <c r="L43" s="74">
        <f t="shared" ca="1" si="29"/>
        <v>-212.42</v>
      </c>
      <c r="M43" s="73">
        <f t="shared" ca="1" si="20"/>
        <v>0.3674</v>
      </c>
      <c r="N43" s="74">
        <f t="shared" ca="1" si="21"/>
        <v>2378.576</v>
      </c>
      <c r="O43" s="74">
        <f t="shared" ca="1" si="22"/>
        <v>22306.163021868786</v>
      </c>
      <c r="P43" s="82">
        <f t="shared" ca="1" si="30"/>
        <v>8085.984095427435</v>
      </c>
      <c r="Q43" s="82">
        <f t="shared" ca="1" si="31"/>
        <v>2701.2763419483099</v>
      </c>
      <c r="R43" s="82">
        <f t="shared" ca="1" si="31"/>
        <v>542.03976143141153</v>
      </c>
      <c r="S43" s="82">
        <f t="shared" ca="1" si="32"/>
        <v>11329.300198807157</v>
      </c>
      <c r="T43" s="73">
        <f t="shared" ca="1" si="23"/>
        <v>0.10060000000000001</v>
      </c>
      <c r="U43" s="85">
        <f t="shared" ca="1" si="24"/>
        <v>0.27751724137931033</v>
      </c>
      <c r="V43" s="85">
        <f t="shared" ca="1" si="25"/>
        <v>0.20994906642604777</v>
      </c>
      <c r="W43" s="99">
        <f t="shared" ca="1" si="36"/>
        <v>0.40110344827586208</v>
      </c>
      <c r="X43" s="100">
        <f t="shared" ca="1" si="37"/>
        <v>17.700781470671313</v>
      </c>
      <c r="Y43" s="73">
        <f ca="1">IF(OR(X43&gt;8.5,AND(X43&lt;0,N143="Positive interest result")),'Default Spreads'!$E$8,IF(X43&gt;6.5,'Default Spreads'!$E$9,IF(X43&gt;5.5,'Default Spreads'!$E$10,IF(X43&gt;4.25,'Default Spreads'!$E$11,IF(X43&gt;3,'Default Spreads'!$E$12,IF(X43&gt;2.5,'Default Spreads'!$E$13,IF(X43&gt;2,'Default Spreads'!$E$14,IF(X43&gt;1.75,'Default Spreads'!$E$15,IF(X43&gt;1.5,'Default Spreads'!$E$16,IF(X43&gt;1.25,'Default Spreads'!$E$17,IF(X43&gt;0.8,'Default Spreads'!$E$18,IF(X43&gt;0.65,'Default Spreads'!$E$19,IF(X43&gt;0.2,'Default Spreads'!$E$20,'Default Spreads'!$E$21)))))))))))))</f>
        <v>2E-3</v>
      </c>
      <c r="Z43" s="73">
        <f t="shared" ca="1" si="27"/>
        <v>1.0754200000000002E-2</v>
      </c>
      <c r="AA43" s="73">
        <f t="shared" ca="1" si="34"/>
        <v>8.8725459106123242E-2</v>
      </c>
      <c r="AB43" s="86">
        <f t="shared" ca="1" si="35"/>
        <v>0.12122360731992453</v>
      </c>
    </row>
    <row r="44" spans="2:28">
      <c r="B44" s="87">
        <f ca="1">RANK(AB44,$AB$23:$AB$62,0)-COUNTIF($AB$23:$AB$62,0)+COUNTIF($AB$23:AB44,AB44)-1</f>
        <v>11</v>
      </c>
      <c r="C44" s="72" t="s">
        <v>394</v>
      </c>
      <c r="D44" s="72" t="s">
        <v>395</v>
      </c>
      <c r="E44" s="72" t="s">
        <v>436</v>
      </c>
      <c r="F44" s="71" t="str">
        <f t="shared" ca="1" si="28"/>
        <v>USD Mil</v>
      </c>
      <c r="G44" s="72">
        <v>1</v>
      </c>
      <c r="H44" s="82">
        <f t="shared" ca="1" si="16"/>
        <v>40180</v>
      </c>
      <c r="I44" s="71">
        <f t="shared" ca="1" si="17"/>
        <v>6007</v>
      </c>
      <c r="J44" s="83">
        <f t="shared" ca="1" si="18"/>
        <v>0.14950223992035838</v>
      </c>
      <c r="K44" s="71">
        <f t="shared" ca="1" si="19"/>
        <v>2676</v>
      </c>
      <c r="L44" s="74">
        <f t="shared" ca="1" si="29"/>
        <v>-1707.65</v>
      </c>
      <c r="M44" s="73">
        <f t="shared" ca="1" si="20"/>
        <v>0.3775</v>
      </c>
      <c r="N44" s="74">
        <f t="shared" ca="1" si="21"/>
        <v>3739.3575000000005</v>
      </c>
      <c r="O44" s="74">
        <f t="shared" ca="1" si="22"/>
        <v>49832.402234636873</v>
      </c>
      <c r="P44" s="82">
        <f t="shared" ca="1" si="30"/>
        <v>3677.6312849162014</v>
      </c>
      <c r="Q44" s="82">
        <f t="shared" ca="1" si="31"/>
        <v>21856.49162011173</v>
      </c>
      <c r="R44" s="82">
        <f t="shared" ca="1" si="31"/>
        <v>1803.9329608938549</v>
      </c>
      <c r="S44" s="82">
        <f t="shared" ca="1" si="32"/>
        <v>27338.055865921786</v>
      </c>
      <c r="T44" s="73">
        <f t="shared" ca="1" si="23"/>
        <v>5.3699999999999998E-2</v>
      </c>
      <c r="U44" s="85">
        <f t="shared" ca="1" si="24"/>
        <v>0.72764227642276413</v>
      </c>
      <c r="V44" s="85">
        <f t="shared" ca="1" si="25"/>
        <v>0.13678212958300709</v>
      </c>
      <c r="W44" s="99">
        <f t="shared" ca="1" si="36"/>
        <v>6.4336043360433592</v>
      </c>
      <c r="X44" s="100">
        <f t="shared" ca="1" si="37"/>
        <v>3.517699762831962</v>
      </c>
      <c r="Y44" s="73">
        <f ca="1">IF(OR(X44&gt;8.5,AND(X44&lt;0,N144="Positive interest result")),'Default Spreads'!$E$8,IF(X44&gt;6.5,'Default Spreads'!$E$9,IF(X44&gt;5.5,'Default Spreads'!$E$10,IF(X44&gt;4.25,'Default Spreads'!$E$11,IF(X44&gt;3,'Default Spreads'!$E$12,IF(X44&gt;2.5,'Default Spreads'!$E$13,IF(X44&gt;2,'Default Spreads'!$E$14,IF(X44&gt;1.75,'Default Spreads'!$E$15,IF(X44&gt;1.5,'Default Spreads'!$E$16,IF(X44&gt;1.25,'Default Spreads'!$E$17,IF(X44&gt;0.8,'Default Spreads'!$E$18,IF(X44&gt;0.65,'Default Spreads'!$E$19,IF(X44&gt;0.2,'Default Spreads'!$E$20,'Default Spreads'!$E$21)))))))))))))</f>
        <v>1.2500000000000001E-2</v>
      </c>
      <c r="Z44" s="73">
        <f t="shared" ca="1" si="27"/>
        <v>1.7118750000000002E-2</v>
      </c>
      <c r="AA44" s="73">
        <f t="shared" ca="1" si="34"/>
        <v>3.0958772329566168E-2</v>
      </c>
      <c r="AB44" s="86">
        <f t="shared" ca="1" si="35"/>
        <v>0.10582335725344091</v>
      </c>
    </row>
    <row r="45" spans="2:28">
      <c r="B45" s="87">
        <f ca="1">RANK(AB45,$AB$23:$AB$62,0)-COUNTIF($AB$23:$AB$62,0)+COUNTIF($AB$23:AB45,AB45)-1</f>
        <v>19</v>
      </c>
      <c r="C45" s="72" t="s">
        <v>412</v>
      </c>
      <c r="D45" s="72" t="s">
        <v>411</v>
      </c>
      <c r="E45" s="72" t="s">
        <v>436</v>
      </c>
      <c r="F45" s="71" t="str">
        <f t="shared" ca="1" si="28"/>
        <v>USD Mil</v>
      </c>
      <c r="G45" s="72">
        <v>1</v>
      </c>
      <c r="H45" s="82">
        <f t="shared" ca="1" si="16"/>
        <v>6632</v>
      </c>
      <c r="I45" s="71">
        <f t="shared" ca="1" si="17"/>
        <v>1312</v>
      </c>
      <c r="J45" s="83">
        <f t="shared" ca="1" si="18"/>
        <v>0.19782870928829915</v>
      </c>
      <c r="K45" s="71">
        <f t="shared" ca="1" si="19"/>
        <v>759</v>
      </c>
      <c r="L45" s="74">
        <f t="shared" ca="1" si="29"/>
        <v>-96.163999999999987</v>
      </c>
      <c r="M45" s="73">
        <f t="shared" ca="1" si="20"/>
        <v>0.37579999999999997</v>
      </c>
      <c r="N45" s="74">
        <f t="shared" ca="1" si="21"/>
        <v>818.95040000000017</v>
      </c>
      <c r="O45" s="74">
        <f t="shared" ca="1" si="22"/>
        <v>9068.1003584229402</v>
      </c>
      <c r="P45" s="82">
        <f t="shared" ca="1" si="30"/>
        <v>3835.8064516129034</v>
      </c>
      <c r="Q45" s="82">
        <f t="shared" ca="1" si="31"/>
        <v>1142.5806451612905</v>
      </c>
      <c r="R45" s="82">
        <f t="shared" ca="1" si="31"/>
        <v>180.45519713261652</v>
      </c>
      <c r="S45" s="82">
        <f t="shared" ca="1" si="32"/>
        <v>5158.8422939068105</v>
      </c>
      <c r="T45" s="73">
        <f t="shared" ca="1" si="23"/>
        <v>8.3699999999999997E-2</v>
      </c>
      <c r="U45" s="85">
        <f t="shared" ca="1" si="24"/>
        <v>0.1978723404255319</v>
      </c>
      <c r="V45" s="85">
        <f t="shared" ca="1" si="25"/>
        <v>0.15874693455298591</v>
      </c>
      <c r="W45" s="99">
        <f t="shared" ca="1" si="36"/>
        <v>0.34491725768321518</v>
      </c>
      <c r="X45" s="100">
        <f t="shared" ca="1" si="37"/>
        <v>13.643359261262013</v>
      </c>
      <c r="Y45" s="73">
        <f ca="1">IF(OR(X45&gt;8.5,AND(X45&lt;0,N145="Positive interest result")),'Default Spreads'!$E$8,IF(X45&gt;6.5,'Default Spreads'!$E$9,IF(X45&gt;5.5,'Default Spreads'!$E$10,IF(X45&gt;4.25,'Default Spreads'!$E$11,IF(X45&gt;3,'Default Spreads'!$E$12,IF(X45&gt;2.5,'Default Spreads'!$E$13,IF(X45&gt;2,'Default Spreads'!$E$14,IF(X45&gt;1.75,'Default Spreads'!$E$15,IF(X45&gt;1.5,'Default Spreads'!$E$16,IF(X45&gt;1.25,'Default Spreads'!$E$17,IF(X45&gt;0.8,'Default Spreads'!$E$18,IF(X45&gt;0.65,'Default Spreads'!$E$19,IF(X45&gt;0.2,'Default Spreads'!$E$20,'Default Spreads'!$E$21)))))))))))))</f>
        <v>2E-3</v>
      </c>
      <c r="Z45" s="73">
        <f t="shared" ca="1" si="27"/>
        <v>1.0611400000000002E-2</v>
      </c>
      <c r="AA45" s="73">
        <f t="shared" ca="1" si="34"/>
        <v>9.1946217718403944E-2</v>
      </c>
      <c r="AB45" s="86">
        <f t="shared" ca="1" si="35"/>
        <v>6.6800716834581969E-2</v>
      </c>
    </row>
    <row r="46" spans="2:28">
      <c r="B46" s="87">
        <f ca="1">RANK(AB46,$AB$23:$AB$62,0)-COUNTIF($AB$23:$AB$62,0)+COUNTIF($AB$23:AB46,AB46)-1</f>
        <v>7</v>
      </c>
      <c r="C46" s="72" t="s">
        <v>414</v>
      </c>
      <c r="D46" s="72" t="s">
        <v>415</v>
      </c>
      <c r="E46" s="72" t="s">
        <v>436</v>
      </c>
      <c r="F46" s="71" t="str">
        <f t="shared" ca="1" si="28"/>
        <v>USD Mil</v>
      </c>
      <c r="G46" s="72">
        <v>1</v>
      </c>
      <c r="H46" s="82">
        <f t="shared" ca="1" si="16"/>
        <v>5931</v>
      </c>
      <c r="I46" s="71">
        <f t="shared" ca="1" si="17"/>
        <v>1466</v>
      </c>
      <c r="J46" s="83">
        <f t="shared" ca="1" si="18"/>
        <v>0.2471758556735795</v>
      </c>
      <c r="K46" s="71">
        <f t="shared" ca="1" si="19"/>
        <v>814</v>
      </c>
      <c r="L46" s="74">
        <f t="shared" ca="1" si="29"/>
        <v>-120.9924</v>
      </c>
      <c r="M46" s="73">
        <f t="shared" ca="1" si="20"/>
        <v>0.39479999999999998</v>
      </c>
      <c r="N46" s="74">
        <f t="shared" ca="1" si="21"/>
        <v>887.22319999999991</v>
      </c>
      <c r="O46" s="74">
        <f t="shared" ca="1" si="22"/>
        <v>8247.2137791286732</v>
      </c>
      <c r="P46" s="82">
        <f t="shared" ca="1" si="30"/>
        <v>2426.3302938196557</v>
      </c>
      <c r="Q46" s="82">
        <f t="shared" ca="1" si="31"/>
        <v>2189.6352583586627</v>
      </c>
      <c r="R46" s="82">
        <f t="shared" ca="1" si="31"/>
        <v>263.91084093211754</v>
      </c>
      <c r="S46" s="82">
        <f t="shared" ca="1" si="32"/>
        <v>4879.8763931104368</v>
      </c>
      <c r="T46" s="73">
        <f t="shared" ca="1" si="23"/>
        <v>9.8699999999999996E-2</v>
      </c>
      <c r="U46" s="85">
        <f t="shared" ca="1" si="24"/>
        <v>0.33548606390210739</v>
      </c>
      <c r="V46" s="85">
        <f t="shared" ca="1" si="25"/>
        <v>0.18181263797021777</v>
      </c>
      <c r="W46" s="99">
        <f t="shared" ca="1" si="36"/>
        <v>1.0112168592794017</v>
      </c>
      <c r="X46" s="100">
        <f t="shared" ca="1" si="37"/>
        <v>12.116463513410759</v>
      </c>
      <c r="Y46" s="73">
        <f ca="1">IF(OR(X46&gt;8.5,AND(X46&lt;0,N146="Positive interest result")),'Default Spreads'!$E$8,IF(X46&gt;6.5,'Default Spreads'!$E$9,IF(X46&gt;5.5,'Default Spreads'!$E$10,IF(X46&gt;4.25,'Default Spreads'!$E$11,IF(X46&gt;3,'Default Spreads'!$E$12,IF(X46&gt;2.5,'Default Spreads'!$E$13,IF(X46&gt;2,'Default Spreads'!$E$14,IF(X46&gt;1.75,'Default Spreads'!$E$15,IF(X46&gt;1.5,'Default Spreads'!$E$16,IF(X46&gt;1.25,'Default Spreads'!$E$17,IF(X46&gt;0.8,'Default Spreads'!$E$18,IF(X46&gt;0.65,'Default Spreads'!$E$19,IF(X46&gt;0.2,'Default Spreads'!$E$20,'Default Spreads'!$E$21)))))))))))))</f>
        <v>2E-3</v>
      </c>
      <c r="Z46" s="73">
        <f t="shared" ca="1" si="27"/>
        <v>1.02884E-2</v>
      </c>
      <c r="AA46" s="73">
        <f t="shared" ca="1" si="34"/>
        <v>6.4838260943045456E-2</v>
      </c>
      <c r="AB46" s="86">
        <f t="shared" ca="1" si="35"/>
        <v>0.11697437702717231</v>
      </c>
    </row>
    <row r="47" spans="2:28">
      <c r="B47" s="87">
        <f ca="1">RANK(AB47,$AB$23:$AB$62,0)-COUNTIF($AB$23:$AB$62,0)+COUNTIF($AB$23:AB47,AB47)-1</f>
        <v>28</v>
      </c>
      <c r="C47" s="72" t="s">
        <v>417</v>
      </c>
      <c r="D47" s="72" t="s">
        <v>418</v>
      </c>
      <c r="E47" s="72" t="s">
        <v>436</v>
      </c>
      <c r="F47" s="71" t="str">
        <f t="shared" ca="1" si="28"/>
        <v>USD Mil</v>
      </c>
      <c r="G47" s="72">
        <v>1</v>
      </c>
      <c r="H47" s="82">
        <f t="shared" ca="1" si="16"/>
        <v>3121</v>
      </c>
      <c r="I47" s="71">
        <f t="shared" ca="1" si="17"/>
        <v>293</v>
      </c>
      <c r="J47" s="83">
        <f t="shared" ca="1" si="18"/>
        <v>9.3880166613264981E-2</v>
      </c>
      <c r="K47" s="71">
        <f t="shared" ca="1" si="19"/>
        <v>-162</v>
      </c>
      <c r="L47" s="74">
        <f t="shared" ca="1" si="29"/>
        <v>-541.80560000000003</v>
      </c>
      <c r="M47" s="73">
        <f t="shared" ca="1" si="20"/>
        <v>0</v>
      </c>
      <c r="N47" s="74">
        <f t="shared" ca="1" si="21"/>
        <v>293</v>
      </c>
      <c r="O47" s="74">
        <f t="shared" ca="1" si="22"/>
        <v>4984.6153846153848</v>
      </c>
      <c r="P47" s="82">
        <f t="shared" ca="1" si="30"/>
        <v>1310.9538461538461</v>
      </c>
      <c r="Q47" s="82">
        <f t="shared" ca="1" si="31"/>
        <v>2173.2923076923075</v>
      </c>
      <c r="R47" s="82">
        <f t="shared" ca="1" si="31"/>
        <v>296.5846153846154</v>
      </c>
      <c r="S47" s="82">
        <f t="shared" ca="1" si="32"/>
        <v>3780.8307692307694</v>
      </c>
      <c r="T47" s="73">
        <f t="shared" ca="1" si="23"/>
        <v>-3.2500000000000001E-2</v>
      </c>
      <c r="U47" s="85">
        <f t="shared" ca="1" si="24"/>
        <v>-0.12357414448669202</v>
      </c>
      <c r="V47" s="85">
        <f t="shared" ca="1" si="25"/>
        <v>7.7496195382374247E-2</v>
      </c>
      <c r="W47" s="99">
        <f t="shared" ca="1" si="36"/>
        <v>1.8840304182509506</v>
      </c>
      <c r="X47" s="100">
        <f t="shared" ca="1" si="37"/>
        <v>0.54078436989207934</v>
      </c>
      <c r="Y47" s="73">
        <f ca="1">IF(OR(X47&gt;8.5,AND(X47&lt;0,N147="Positive interest result")),'Default Spreads'!$E$8,IF(X47&gt;6.5,'Default Spreads'!$E$9,IF(X47&gt;5.5,'Default Spreads'!$E$10,IF(X47&gt;4.25,'Default Spreads'!$E$11,IF(X47&gt;3,'Default Spreads'!$E$12,IF(X47&gt;2.5,'Default Spreads'!$E$13,IF(X47&gt;2,'Default Spreads'!$E$14,IF(X47&gt;1.75,'Default Spreads'!$E$15,IF(X47&gt;1.5,'Default Spreads'!$E$16,IF(X47&gt;1.25,'Default Spreads'!$E$17,IF(X47&gt;0.8,'Default Spreads'!$E$18,IF(X47&gt;0.65,'Default Spreads'!$E$19,IF(X47&gt;0.2,'Default Spreads'!$E$20,'Default Spreads'!$E$21)))))))))))))</f>
        <v>7.4999999999999997E-2</v>
      </c>
      <c r="Z47" s="73">
        <f t="shared" ca="1" si="27"/>
        <v>0.09</v>
      </c>
      <c r="AA47" s="73">
        <f t="shared" ca="1" si="34"/>
        <v>0.10040210942649966</v>
      </c>
      <c r="AB47" s="86">
        <f t="shared" ca="1" si="35"/>
        <v>-2.2905914044125411E-2</v>
      </c>
    </row>
    <row r="48" spans="2:28">
      <c r="B48" s="87">
        <f ca="1">RANK(AB48,$AB$23:$AB$62,0)-COUNTIF($AB$23:$AB$62,0)+COUNTIF($AB$23:AB48,AB48)-1</f>
        <v>9</v>
      </c>
      <c r="C48" s="72" t="s">
        <v>404</v>
      </c>
      <c r="D48" s="72" t="s">
        <v>420</v>
      </c>
      <c r="E48" s="72" t="s">
        <v>407</v>
      </c>
      <c r="F48" s="71" t="str">
        <f t="shared" ca="1" si="28"/>
        <v>EUR Mil</v>
      </c>
      <c r="G48" s="90">
        <f>1/1.1</f>
        <v>0.90909090909090906</v>
      </c>
      <c r="H48" s="82">
        <f t="shared" ca="1" si="16"/>
        <v>28781.81818181818</v>
      </c>
      <c r="I48" s="74">
        <f t="shared" ca="1" si="17"/>
        <v>2200</v>
      </c>
      <c r="J48" s="83">
        <f t="shared" ca="1" si="18"/>
        <v>7.6437144662034121E-2</v>
      </c>
      <c r="K48" s="74">
        <f t="shared" ca="1" si="19"/>
        <v>1614.5454545454545</v>
      </c>
      <c r="L48" s="74">
        <f t="shared" ca="1" si="29"/>
        <v>-155.42181818181817</v>
      </c>
      <c r="M48" s="73">
        <f t="shared" ca="1" si="20"/>
        <v>0.19800000000000001</v>
      </c>
      <c r="N48" s="74">
        <f t="shared" ca="1" si="21"/>
        <v>1764.4</v>
      </c>
      <c r="O48" s="74">
        <f t="shared" ca="1" si="22"/>
        <v>30520.70802543392</v>
      </c>
      <c r="P48" s="82">
        <f t="shared" ca="1" si="30"/>
        <v>6226.224437188519</v>
      </c>
      <c r="Q48" s="82">
        <f t="shared" ca="1" si="31"/>
        <v>2139.5016325829179</v>
      </c>
      <c r="R48" s="82">
        <f t="shared" ca="1" si="31"/>
        <v>518.85203643237662</v>
      </c>
      <c r="S48" s="82">
        <f t="shared" ca="1" si="32"/>
        <v>8884.5781062038131</v>
      </c>
      <c r="T48" s="73">
        <f t="shared" ca="1" si="23"/>
        <v>5.2900000000000003E-2</v>
      </c>
      <c r="U48" s="85">
        <f t="shared" ca="1" si="24"/>
        <v>0.2593137254901961</v>
      </c>
      <c r="V48" s="85">
        <f t="shared" ca="1" si="25"/>
        <v>0.19859130944754447</v>
      </c>
      <c r="W48" s="99">
        <f t="shared" ca="1" si="36"/>
        <v>0.42696078431372558</v>
      </c>
      <c r="X48" s="100">
        <f t="shared" ca="1" si="37"/>
        <v>14.155026789265577</v>
      </c>
      <c r="Y48" s="73">
        <f ca="1">IF(OR(X48&gt;8.5,AND(X48&lt;0,N148="Positive interest result")),'Default Spreads'!$E$8,IF(X48&gt;6.5,'Default Spreads'!$E$9,IF(X48&gt;5.5,'Default Spreads'!$E$10,IF(X48&gt;4.25,'Default Spreads'!$E$11,IF(X48&gt;3,'Default Spreads'!$E$12,IF(X48&gt;2.5,'Default Spreads'!$E$13,IF(X48&gt;2,'Default Spreads'!$E$14,IF(X48&gt;1.75,'Default Spreads'!$E$15,IF(X48&gt;1.5,'Default Spreads'!$E$16,IF(X48&gt;1.25,'Default Spreads'!$E$17,IF(X48&gt;0.8,'Default Spreads'!$E$18,IF(X48&gt;0.65,'Default Spreads'!$E$19,IF(X48&gt;0.2,'Default Spreads'!$E$20,'Default Spreads'!$E$21)))))))))))))</f>
        <v>2E-3</v>
      </c>
      <c r="Z48" s="73">
        <f t="shared" ca="1" si="27"/>
        <v>1.3634000000000002E-2</v>
      </c>
      <c r="AA48" s="73">
        <f t="shared" ca="1" si="34"/>
        <v>8.8174240467193396E-2</v>
      </c>
      <c r="AB48" s="86">
        <f t="shared" ca="1" si="35"/>
        <v>0.11041706898035107</v>
      </c>
    </row>
    <row r="49" spans="2:28">
      <c r="B49" s="87">
        <f ca="1">RANK(AB49,$AB$23:$AB$62,0)-COUNTIF($AB$23:$AB$62,0)+COUNTIF($AB$23:AB49,AB49)-1</f>
        <v>23</v>
      </c>
      <c r="C49" s="72" t="s">
        <v>405</v>
      </c>
      <c r="D49" s="72" t="s">
        <v>422</v>
      </c>
      <c r="E49" s="72" t="s">
        <v>407</v>
      </c>
      <c r="F49" s="71" t="str">
        <f t="shared" ca="1" si="28"/>
        <v>GBP Mil</v>
      </c>
      <c r="G49" s="90">
        <v>0.80340999999999996</v>
      </c>
      <c r="H49" s="82">
        <f t="shared" ca="1" si="16"/>
        <v>3751.1212899999996</v>
      </c>
      <c r="I49" s="74">
        <f t="shared" ca="1" si="17"/>
        <v>400.09817999999996</v>
      </c>
      <c r="J49" s="83">
        <f t="shared" ca="1" si="18"/>
        <v>0.10666095523666738</v>
      </c>
      <c r="K49" s="74">
        <f t="shared" ca="1" si="19"/>
        <v>343.05606999999998</v>
      </c>
      <c r="L49" s="74">
        <f t="shared" ca="1" si="29"/>
        <v>-2.2506727739999994</v>
      </c>
      <c r="M49" s="73">
        <f t="shared" ca="1" si="20"/>
        <v>0.13739999999999999</v>
      </c>
      <c r="N49" s="74">
        <f t="shared" ca="1" si="21"/>
        <v>345.12469006799995</v>
      </c>
      <c r="O49" s="74">
        <f t="shared" ca="1" si="22"/>
        <v>4153.2211864406781</v>
      </c>
      <c r="P49" s="82">
        <f t="shared" ca="1" si="30"/>
        <v>2045.876756440678</v>
      </c>
      <c r="Q49" s="82">
        <f t="shared" ca="1" si="31"/>
        <v>423.21323889830506</v>
      </c>
      <c r="R49" s="82">
        <f t="shared" ca="1" si="31"/>
        <v>63.544284152542382</v>
      </c>
      <c r="S49" s="82">
        <f t="shared" ca="1" si="32"/>
        <v>2532.6342794915254</v>
      </c>
      <c r="T49" s="73">
        <f t="shared" ca="1" si="23"/>
        <v>8.2599999999999993E-2</v>
      </c>
      <c r="U49" s="85">
        <f t="shared" ca="1" si="24"/>
        <v>0.16768168899715791</v>
      </c>
      <c r="V49" s="85">
        <f t="shared" ca="1" si="25"/>
        <v>0.13627103323314818</v>
      </c>
      <c r="W49" s="99">
        <f t="shared" ca="1" si="36"/>
        <v>0.23792123426715386</v>
      </c>
      <c r="X49" s="100">
        <f t="shared" ca="1" si="37"/>
        <v>177.768258727779</v>
      </c>
      <c r="Y49" s="73">
        <f ca="1">IF(OR(X49&gt;8.5,AND(X49&lt;0,N149="Positive interest result")),'Default Spreads'!$E$8,IF(X49&gt;6.5,'Default Spreads'!$E$9,IF(X49&gt;5.5,'Default Spreads'!$E$10,IF(X49&gt;4.25,'Default Spreads'!$E$11,IF(X49&gt;3,'Default Spreads'!$E$12,IF(X49&gt;2.5,'Default Spreads'!$E$13,IF(X49&gt;2,'Default Spreads'!$E$14,IF(X49&gt;1.75,'Default Spreads'!$E$15,IF(X49&gt;1.5,'Default Spreads'!$E$16,IF(X49&gt;1.25,'Default Spreads'!$E$17,IF(X49&gt;0.8,'Default Spreads'!$E$18,IF(X49&gt;0.65,'Default Spreads'!$E$19,IF(X49&gt;0.2,'Default Spreads'!$E$20,'Default Spreads'!$E$21)))))))))))))</f>
        <v>2E-3</v>
      </c>
      <c r="Z49" s="73">
        <f t="shared" ca="1" si="27"/>
        <v>1.4664200000000002E-2</v>
      </c>
      <c r="AA49" s="73">
        <f t="shared" ca="1" si="34"/>
        <v>9.975507418825845E-2</v>
      </c>
      <c r="AB49" s="86">
        <f t="shared" ca="1" si="35"/>
        <v>3.6515959044889731E-2</v>
      </c>
    </row>
    <row r="50" spans="2:28">
      <c r="B50" s="87">
        <f ca="1">RANK(AB50,$AB$23:$AB$62,0)-COUNTIF($AB$23:$AB$62,0)+COUNTIF($AB$23:AB50,AB50)-1</f>
        <v>13</v>
      </c>
      <c r="C50" s="72" t="s">
        <v>406</v>
      </c>
      <c r="D50" s="72" t="s">
        <v>424</v>
      </c>
      <c r="E50" s="72" t="s">
        <v>407</v>
      </c>
      <c r="F50" s="71" t="str">
        <f t="shared" ca="1" si="28"/>
        <v>EUR Mil</v>
      </c>
      <c r="G50" s="90">
        <f>1/1.1</f>
        <v>0.90909090909090906</v>
      </c>
      <c r="H50" s="82">
        <f t="shared" ca="1" si="16"/>
        <v>6043.6363636363631</v>
      </c>
      <c r="I50" s="74">
        <f t="shared" ca="1" si="17"/>
        <v>1394.5454545454545</v>
      </c>
      <c r="J50" s="83">
        <f t="shared" ca="1" si="18"/>
        <v>0.23074608904933816</v>
      </c>
      <c r="K50" s="74">
        <f t="shared" ca="1" si="19"/>
        <v>1196.3636363636363</v>
      </c>
      <c r="L50" s="74">
        <f t="shared" ca="1" si="29"/>
        <v>-58.018909090909084</v>
      </c>
      <c r="M50" s="73">
        <f t="shared" ca="1" si="20"/>
        <v>0.105</v>
      </c>
      <c r="N50" s="74">
        <f t="shared" ca="1" si="21"/>
        <v>1248.1181818181817</v>
      </c>
      <c r="O50" s="74">
        <f t="shared" ca="1" si="22"/>
        <v>10549.943883277216</v>
      </c>
      <c r="P50" s="82">
        <f t="shared" ca="1" si="30"/>
        <v>3891.8742985409649</v>
      </c>
      <c r="Q50" s="82">
        <f t="shared" ca="1" si="31"/>
        <v>3457.2166105499441</v>
      </c>
      <c r="R50" s="82">
        <f t="shared" ca="1" si="31"/>
        <v>400.89786756453418</v>
      </c>
      <c r="S50" s="82">
        <f t="shared" ca="1" si="32"/>
        <v>7749.988776655443</v>
      </c>
      <c r="T50" s="73">
        <f t="shared" ca="1" si="23"/>
        <v>0.1134</v>
      </c>
      <c r="U50" s="85">
        <f t="shared" ca="1" si="24"/>
        <v>0.30740037950664134</v>
      </c>
      <c r="V50" s="85">
        <f t="shared" ca="1" si="25"/>
        <v>0.16104774055644699</v>
      </c>
      <c r="W50" s="99">
        <f t="shared" ca="1" si="36"/>
        <v>0.99132556248305792</v>
      </c>
      <c r="X50" s="100">
        <f t="shared" ca="1" si="37"/>
        <v>24.036050942639392</v>
      </c>
      <c r="Y50" s="73">
        <f ca="1">IF(OR(X50&gt;8.5,AND(X50&lt;0,N150="Positive interest result")),'Default Spreads'!$E$8,IF(X50&gt;6.5,'Default Spreads'!$E$9,IF(X50&gt;5.5,'Default Spreads'!$E$10,IF(X50&gt;4.25,'Default Spreads'!$E$11,IF(X50&gt;3,'Default Spreads'!$E$12,IF(X50&gt;2.5,'Default Spreads'!$E$13,IF(X50&gt;2,'Default Spreads'!$E$14,IF(X50&gt;1.75,'Default Spreads'!$E$15,IF(X50&gt;1.5,'Default Spreads'!$E$16,IF(X50&gt;1.25,'Default Spreads'!$E$17,IF(X50&gt;0.8,'Default Spreads'!$E$18,IF(X50&gt;0.65,'Default Spreads'!$E$19,IF(X50&gt;0.2,'Default Spreads'!$E$20,'Default Spreads'!$E$21)))))))))))))</f>
        <v>2E-3</v>
      </c>
      <c r="Z50" s="73">
        <f t="shared" ca="1" si="27"/>
        <v>1.5215000000000001E-2</v>
      </c>
      <c r="AA50" s="73">
        <f t="shared" ca="1" si="34"/>
        <v>6.7835727606860866E-2</v>
      </c>
      <c r="AB50" s="86">
        <f t="shared" ca="1" si="35"/>
        <v>9.3212012949586129E-2</v>
      </c>
    </row>
    <row r="51" spans="2:28">
      <c r="B51" s="87">
        <f ca="1">RANK(AB51,$AB$23:$AB$62,0)-COUNTIF($AB$23:$AB$62,0)+COUNTIF($AB$23:AB51,AB51)-1</f>
        <v>2</v>
      </c>
      <c r="C51" s="72" t="s">
        <v>408</v>
      </c>
      <c r="D51" s="72" t="s">
        <v>426</v>
      </c>
      <c r="E51" s="72" t="s">
        <v>407</v>
      </c>
      <c r="F51" s="71" t="str">
        <f t="shared" ca="1" si="28"/>
        <v>EUR Mil</v>
      </c>
      <c r="G51" s="90">
        <f>1/1.1</f>
        <v>0.90909090909090906</v>
      </c>
      <c r="H51" s="82">
        <f t="shared" ca="1" si="16"/>
        <v>20515.454545454544</v>
      </c>
      <c r="I51" s="74">
        <f t="shared" ca="1" si="17"/>
        <v>2361.8181818181815</v>
      </c>
      <c r="J51" s="83">
        <f t="shared" ca="1" si="18"/>
        <v>0.11512385341427747</v>
      </c>
      <c r="K51" s="74">
        <f t="shared" ca="1" si="19"/>
        <v>1755.4545454545455</v>
      </c>
      <c r="L51" s="74">
        <f t="shared" ca="1" si="29"/>
        <v>-215.41227272727272</v>
      </c>
      <c r="M51" s="73">
        <f t="shared" ca="1" si="20"/>
        <v>0.1736</v>
      </c>
      <c r="N51" s="74">
        <f t="shared" ca="1" si="21"/>
        <v>1951.8065454545454</v>
      </c>
      <c r="O51" s="74">
        <f t="shared" ca="1" si="22"/>
        <v>25258.338783518637</v>
      </c>
      <c r="P51" s="82">
        <f t="shared" ca="1" si="30"/>
        <v>4998.6252452583376</v>
      </c>
      <c r="Q51" s="82">
        <f t="shared" ca="1" si="31"/>
        <v>1646.8436886854149</v>
      </c>
      <c r="R51" s="82">
        <f t="shared" ca="1" si="31"/>
        <v>138.92086330935251</v>
      </c>
      <c r="S51" s="82">
        <f t="shared" ca="1" si="32"/>
        <v>6784.3897972531049</v>
      </c>
      <c r="T51" s="73">
        <f t="shared" ca="1" si="23"/>
        <v>6.9500000000000006E-2</v>
      </c>
      <c r="U51" s="85">
        <f t="shared" ca="1" si="24"/>
        <v>0.35118746841839321</v>
      </c>
      <c r="V51" s="85">
        <f t="shared" ca="1" si="25"/>
        <v>0.28769080253095153</v>
      </c>
      <c r="W51" s="99">
        <f t="shared" ca="1" si="36"/>
        <v>0.35725113693784738</v>
      </c>
      <c r="X51" s="100">
        <f t="shared" ca="1" si="37"/>
        <v>10.964176515645473</v>
      </c>
      <c r="Y51" s="73">
        <f ca="1">IF(OR(X51&gt;8.5,AND(X51&lt;0,N151="Positive interest result")),'Default Spreads'!$E$8,IF(X51&gt;6.5,'Default Spreads'!$E$9,IF(X51&gt;5.5,'Default Spreads'!$E$10,IF(X51&gt;4.25,'Default Spreads'!$E$11,IF(X51&gt;3,'Default Spreads'!$E$12,IF(X51&gt;2.5,'Default Spreads'!$E$13,IF(X51&gt;2,'Default Spreads'!$E$14,IF(X51&gt;1.75,'Default Spreads'!$E$15,IF(X51&gt;1.5,'Default Spreads'!$E$16,IF(X51&gt;1.25,'Default Spreads'!$E$17,IF(X51&gt;0.8,'Default Spreads'!$E$18,IF(X51&gt;0.65,'Default Spreads'!$E$19,IF(X51&gt;0.2,'Default Spreads'!$E$20,'Default Spreads'!$E$21)))))))))))))</f>
        <v>2E-3</v>
      </c>
      <c r="Z51" s="73">
        <f t="shared" ca="1" si="27"/>
        <v>1.4048800000000002E-2</v>
      </c>
      <c r="AA51" s="73">
        <f t="shared" ca="1" si="34"/>
        <v>9.211187699180938E-2</v>
      </c>
      <c r="AB51" s="86">
        <f t="shared" ca="1" si="35"/>
        <v>0.19557892553914213</v>
      </c>
    </row>
    <row r="52" spans="2:28">
      <c r="B52" s="87">
        <f ca="1">RANK(AB52,$AB$23:$AB$62,0)-COUNTIF($AB$23:$AB$62,0)+COUNTIF($AB$23:AB52,AB52)-1</f>
        <v>3</v>
      </c>
      <c r="C52" s="72" t="s">
        <v>409</v>
      </c>
      <c r="D52" s="72" t="s">
        <v>428</v>
      </c>
      <c r="E52" s="72" t="s">
        <v>407</v>
      </c>
      <c r="F52" s="71" t="str">
        <f t="shared" ca="1" si="28"/>
        <v>EUR Mil</v>
      </c>
      <c r="G52" s="90">
        <f>1/1.1</f>
        <v>0.90909090909090906</v>
      </c>
      <c r="H52" s="82">
        <f t="shared" ca="1" si="16"/>
        <v>1428.1818181818182</v>
      </c>
      <c r="I52" s="74">
        <f t="shared" ca="1" si="17"/>
        <v>223.63636363636363</v>
      </c>
      <c r="J52" s="83">
        <f t="shared" ca="1" si="18"/>
        <v>0.15658816040738383</v>
      </c>
      <c r="K52" s="74">
        <f t="shared" ca="1" si="19"/>
        <v>223.63636363636363</v>
      </c>
      <c r="L52" s="74">
        <f t="shared" ca="1" si="29"/>
        <v>8.4262727272727282</v>
      </c>
      <c r="M52" s="73">
        <f t="shared" ca="1" si="20"/>
        <v>3.8300000000000001E-2</v>
      </c>
      <c r="N52" s="74">
        <f t="shared" ca="1" si="21"/>
        <v>215.07109090909091</v>
      </c>
      <c r="O52" s="74">
        <f t="shared" ca="1" si="22"/>
        <v>1376.2237762237762</v>
      </c>
      <c r="P52" s="82">
        <f t="shared" ca="1" si="30"/>
        <v>772.74965034965032</v>
      </c>
      <c r="Q52" s="82">
        <f t="shared" ca="1" si="31"/>
        <v>21.744335664335665</v>
      </c>
      <c r="R52" s="82">
        <f t="shared" ca="1" si="31"/>
        <v>0.27524475524475528</v>
      </c>
      <c r="S52" s="82">
        <f t="shared" ca="1" si="32"/>
        <v>794.76923076923072</v>
      </c>
      <c r="T52" s="73">
        <f t="shared" ca="1" si="23"/>
        <v>0.16250000000000001</v>
      </c>
      <c r="U52" s="85">
        <f t="shared" ca="1" si="24"/>
        <v>0.28940338379341052</v>
      </c>
      <c r="V52" s="85">
        <f t="shared" ca="1" si="25"/>
        <v>0.27060822510822513</v>
      </c>
      <c r="W52" s="99">
        <f t="shared" ca="1" si="36"/>
        <v>2.8495102404274268E-2</v>
      </c>
      <c r="X52" s="100">
        <f t="shared" ca="1" si="37"/>
        <v>10</v>
      </c>
      <c r="Y52" s="73">
        <f ca="1">IF(OR(X52&gt;8.5,AND(X52&lt;0,N152="Positive interest result")),'Default Spreads'!$E$8,IF(X52&gt;6.5,'Default Spreads'!$E$9,IF(X52&gt;5.5,'Default Spreads'!$E$10,IF(X52&gt;4.25,'Default Spreads'!$E$11,IF(X52&gt;3,'Default Spreads'!$E$12,IF(X52&gt;2.5,'Default Spreads'!$E$13,IF(X52&gt;2,'Default Spreads'!$E$14,IF(X52&gt;1.75,'Default Spreads'!$E$15,IF(X52&gt;1.5,'Default Spreads'!$E$16,IF(X52&gt;1.25,'Default Spreads'!$E$17,IF(X52&gt;0.8,'Default Spreads'!$E$18,IF(X52&gt;0.65,'Default Spreads'!$E$19,IF(X52&gt;0.2,'Default Spreads'!$E$20,'Default Spreads'!$E$21)))))))))))))</f>
        <v>2E-3</v>
      </c>
      <c r="Z52" s="73">
        <f t="shared" ca="1" si="27"/>
        <v>1.63489E-2</v>
      </c>
      <c r="AA52" s="73">
        <f t="shared" ca="1" si="34"/>
        <v>0.11712828121212121</v>
      </c>
      <c r="AB52" s="86">
        <f t="shared" ca="1" si="35"/>
        <v>0.15347994389610392</v>
      </c>
    </row>
    <row r="53" spans="2:28">
      <c r="B53" s="87">
        <f ca="1">RANK(AB53,$AB$23:$AB$62,0)-COUNTIF($AB$23:$AB$62,0)+COUNTIF($AB$23:AB53,AB53)-1</f>
        <v>18</v>
      </c>
      <c r="C53" s="72" t="s">
        <v>431</v>
      </c>
      <c r="D53" s="72" t="s">
        <v>430</v>
      </c>
      <c r="E53" s="72" t="s">
        <v>407</v>
      </c>
      <c r="F53" s="71" t="str">
        <f t="shared" ca="1" si="28"/>
        <v>EUR Mil</v>
      </c>
      <c r="G53" s="90">
        <f>1/1.1</f>
        <v>0.90909090909090906</v>
      </c>
      <c r="H53" s="82">
        <f t="shared" ca="1" si="16"/>
        <v>22587.272727272728</v>
      </c>
      <c r="I53" s="74">
        <f t="shared" ca="1" si="17"/>
        <v>862.72727272727275</v>
      </c>
      <c r="J53" s="83">
        <f t="shared" ca="1" si="18"/>
        <v>3.8195282942928441E-2</v>
      </c>
      <c r="K53" s="74">
        <f t="shared" ca="1" si="19"/>
        <v>720</v>
      </c>
      <c r="L53" s="74">
        <f t="shared" ca="1" si="29"/>
        <v>-115.19509090909092</v>
      </c>
      <c r="M53" s="73">
        <f t="shared" ca="1" si="20"/>
        <v>0.35719999999999996</v>
      </c>
      <c r="N53" s="74">
        <f t="shared" ca="1" si="21"/>
        <v>554.56109090909092</v>
      </c>
      <c r="O53" s="74">
        <f t="shared" ca="1" si="22"/>
        <v>21686.746987951807</v>
      </c>
      <c r="P53" s="82">
        <f t="shared" ca="1" si="30"/>
        <v>1214.457831325301</v>
      </c>
      <c r="Q53" s="82">
        <f t="shared" ca="1" si="31"/>
        <v>3656.3855421686744</v>
      </c>
      <c r="R53" s="82">
        <f t="shared" ca="1" si="31"/>
        <v>312.28915662650599</v>
      </c>
      <c r="S53" s="82">
        <f t="shared" ca="1" si="32"/>
        <v>5183.1325301204815</v>
      </c>
      <c r="T53" s="73">
        <f t="shared" ca="1" si="23"/>
        <v>3.32E-2</v>
      </c>
      <c r="U53" s="85">
        <f t="shared" ca="1" si="24"/>
        <v>0.59285714285714297</v>
      </c>
      <c r="V53" s="85">
        <f t="shared" ca="1" si="25"/>
        <v>0.10699342293225139</v>
      </c>
      <c r="W53" s="99">
        <f t="shared" ca="1" si="36"/>
        <v>3.2678571428571432</v>
      </c>
      <c r="X53" s="100">
        <f ca="1">IF(L53&gt;=0,10,I53/-L53)</f>
        <v>7.4892711652800852</v>
      </c>
      <c r="Y53" s="73">
        <f ca="1">IF(OR(X53&gt;8.5,AND(X53&lt;0,N153="Positive interest result")),'Default Spreads'!$E$8,IF(X53&gt;6.5,'Default Spreads'!$E$9,IF(X53&gt;5.5,'Default Spreads'!$E$10,IF(X53&gt;4.25,'Default Spreads'!$E$11,IF(X53&gt;3,'Default Spreads'!$E$12,IF(X53&gt;2.5,'Default Spreads'!$E$13,IF(X53&gt;2,'Default Spreads'!$E$14,IF(X53&gt;1.75,'Default Spreads'!$E$15,IF(X53&gt;1.5,'Default Spreads'!$E$16,IF(X53&gt;1.25,'Default Spreads'!$E$17,IF(X53&gt;0.8,'Default Spreads'!$E$18,IF(X53&gt;0.65,'Default Spreads'!$E$19,IF(X53&gt;0.2,'Default Spreads'!$E$20,'Default Spreads'!$E$21)))))))))))))</f>
        <v>5.0000000000000001E-3</v>
      </c>
      <c r="Z53" s="73">
        <f t="shared" ca="1" si="27"/>
        <v>1.2856000000000001E-2</v>
      </c>
      <c r="AA53" s="73">
        <f t="shared" ca="1" si="34"/>
        <v>3.7960870292887028E-2</v>
      </c>
      <c r="AB53" s="86">
        <f t="shared" ca="1" si="35"/>
        <v>6.9032552639364364E-2</v>
      </c>
    </row>
  </sheetData>
  <mergeCells count="8">
    <mergeCell ref="W9:AA9"/>
    <mergeCell ref="W21:AA21"/>
    <mergeCell ref="B21:G21"/>
    <mergeCell ref="B9:G9"/>
    <mergeCell ref="H9:N9"/>
    <mergeCell ref="H21:N21"/>
    <mergeCell ref="O21:V21"/>
    <mergeCell ref="O9:V9"/>
  </mergeCells>
  <hyperlinks>
    <hyperlink ref="M2" r:id="rId1"/>
  </hyperlinks>
  <pageMargins left="0.7" right="0.7" top="0.75" bottom="0.75" header="0.3" footer="0.3"/>
  <pageSetup paperSize="9" orientation="portrait" r:id="rId2"/>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1"/>
  <sheetViews>
    <sheetView topLeftCell="A28" workbookViewId="0">
      <selection activeCell="K100" sqref="K100"/>
    </sheetView>
  </sheetViews>
  <sheetFormatPr defaultRowHeight="14.5"/>
  <cols>
    <col min="1" max="1" width="31.26953125" customWidth="1"/>
  </cols>
  <sheetData>
    <row r="1" spans="1:12">
      <c r="A1" t="s">
        <v>272</v>
      </c>
    </row>
    <row r="2" spans="1:12">
      <c r="A2" t="s">
        <v>271</v>
      </c>
    </row>
    <row r="3" spans="1:12">
      <c r="B3" t="s">
        <v>190</v>
      </c>
      <c r="C3" t="s">
        <v>189</v>
      </c>
      <c r="D3" t="s">
        <v>188</v>
      </c>
      <c r="E3" t="s">
        <v>187</v>
      </c>
      <c r="F3" t="s">
        <v>186</v>
      </c>
      <c r="G3" t="s">
        <v>185</v>
      </c>
      <c r="H3" t="s">
        <v>184</v>
      </c>
      <c r="I3" t="s">
        <v>183</v>
      </c>
      <c r="J3" t="s">
        <v>182</v>
      </c>
      <c r="K3" t="s">
        <v>181</v>
      </c>
      <c r="L3" t="s">
        <v>180</v>
      </c>
    </row>
    <row r="4" spans="1:12">
      <c r="A4" t="s">
        <v>270</v>
      </c>
      <c r="D4">
        <v>333</v>
      </c>
      <c r="E4">
        <v>646</v>
      </c>
      <c r="F4">
        <v>859</v>
      </c>
      <c r="G4" s="67">
        <v>1050</v>
      </c>
      <c r="H4" s="67">
        <v>1223</v>
      </c>
      <c r="I4" s="67">
        <v>1419</v>
      </c>
      <c r="J4" s="67">
        <v>1516</v>
      </c>
      <c r="K4" s="67">
        <v>1680</v>
      </c>
      <c r="L4" s="67">
        <v>1838</v>
      </c>
    </row>
    <row r="5" spans="1:12">
      <c r="A5" t="s">
        <v>269</v>
      </c>
      <c r="D5">
        <v>100</v>
      </c>
      <c r="E5">
        <v>66.5</v>
      </c>
      <c r="F5">
        <v>67.400000000000006</v>
      </c>
      <c r="G5">
        <v>68</v>
      </c>
      <c r="H5">
        <v>67.5</v>
      </c>
      <c r="I5">
        <v>68.099999999999994</v>
      </c>
      <c r="J5">
        <v>66.5</v>
      </c>
      <c r="K5">
        <v>65.400000000000006</v>
      </c>
      <c r="L5">
        <v>65.5</v>
      </c>
    </row>
    <row r="6" spans="1:12">
      <c r="A6" t="s">
        <v>268</v>
      </c>
      <c r="D6">
        <v>137</v>
      </c>
      <c r="E6">
        <v>341</v>
      </c>
      <c r="F6">
        <v>486</v>
      </c>
      <c r="G6">
        <v>615</v>
      </c>
      <c r="H6">
        <v>731</v>
      </c>
      <c r="I6">
        <v>866</v>
      </c>
      <c r="J6">
        <v>897</v>
      </c>
      <c r="K6">
        <v>983</v>
      </c>
      <c r="L6" s="67">
        <v>1074</v>
      </c>
    </row>
    <row r="7" spans="1:12">
      <c r="A7" t="s">
        <v>267</v>
      </c>
      <c r="D7">
        <v>41</v>
      </c>
      <c r="E7">
        <v>52.9</v>
      </c>
      <c r="F7">
        <v>56.6</v>
      </c>
      <c r="G7">
        <v>58.6</v>
      </c>
      <c r="H7">
        <v>59.8</v>
      </c>
      <c r="I7">
        <v>61.1</v>
      </c>
      <c r="J7">
        <v>59.1</v>
      </c>
      <c r="K7">
        <v>58.5</v>
      </c>
      <c r="L7">
        <v>58.5</v>
      </c>
    </row>
    <row r="8" spans="1:12">
      <c r="A8" t="s">
        <v>266</v>
      </c>
      <c r="D8">
        <v>53</v>
      </c>
      <c r="E8">
        <v>132</v>
      </c>
      <c r="F8">
        <v>190</v>
      </c>
      <c r="G8">
        <v>256</v>
      </c>
      <c r="H8">
        <v>253</v>
      </c>
      <c r="I8">
        <v>375</v>
      </c>
      <c r="J8">
        <v>756</v>
      </c>
      <c r="K8">
        <v>511</v>
      </c>
      <c r="L8">
        <v>551</v>
      </c>
    </row>
    <row r="9" spans="1:12">
      <c r="A9" t="s">
        <v>265</v>
      </c>
      <c r="D9">
        <v>0.59</v>
      </c>
      <c r="E9">
        <v>1.28</v>
      </c>
      <c r="F9">
        <v>1.8</v>
      </c>
      <c r="G9">
        <v>2.38</v>
      </c>
      <c r="H9">
        <v>2.34</v>
      </c>
      <c r="I9">
        <v>3.44</v>
      </c>
      <c r="J9">
        <v>6.82</v>
      </c>
      <c r="K9">
        <v>4.5999999999999996</v>
      </c>
      <c r="L9">
        <v>4.8899999999999997</v>
      </c>
    </row>
    <row r="10" spans="1:12">
      <c r="A10" t="s">
        <v>264</v>
      </c>
      <c r="F10">
        <v>0.1</v>
      </c>
      <c r="G10">
        <v>0.13</v>
      </c>
      <c r="H10">
        <v>0.17</v>
      </c>
      <c r="I10">
        <v>0.23</v>
      </c>
      <c r="J10">
        <v>0.33</v>
      </c>
      <c r="K10">
        <v>0.43</v>
      </c>
      <c r="L10">
        <v>0.49</v>
      </c>
    </row>
    <row r="11" spans="1:12">
      <c r="A11" t="s">
        <v>263</v>
      </c>
      <c r="F11">
        <v>4.5999999999999996</v>
      </c>
      <c r="G11">
        <v>5.2</v>
      </c>
      <c r="H11">
        <v>7.1</v>
      </c>
      <c r="I11">
        <v>6.1</v>
      </c>
      <c r="J11">
        <v>8.6</v>
      </c>
      <c r="K11">
        <v>5.2</v>
      </c>
      <c r="L11">
        <v>10</v>
      </c>
    </row>
    <row r="12" spans="1:12">
      <c r="A12" t="s">
        <v>262</v>
      </c>
      <c r="D12">
        <v>90</v>
      </c>
      <c r="E12">
        <v>108</v>
      </c>
      <c r="F12">
        <v>109</v>
      </c>
      <c r="G12">
        <v>110</v>
      </c>
      <c r="H12">
        <v>111</v>
      </c>
      <c r="I12">
        <v>111</v>
      </c>
      <c r="J12">
        <v>112</v>
      </c>
      <c r="K12">
        <v>112</v>
      </c>
      <c r="L12">
        <v>112</v>
      </c>
    </row>
    <row r="13" spans="1:12">
      <c r="A13" t="s">
        <v>261</v>
      </c>
      <c r="E13">
        <v>23.04</v>
      </c>
      <c r="F13">
        <v>24.17</v>
      </c>
      <c r="G13">
        <v>26.32</v>
      </c>
      <c r="H13">
        <v>28.65</v>
      </c>
      <c r="I13">
        <v>31.97</v>
      </c>
      <c r="J13">
        <v>35.28</v>
      </c>
      <c r="K13">
        <v>40.369999999999997</v>
      </c>
      <c r="L13">
        <v>47.46</v>
      </c>
    </row>
    <row r="14" spans="1:12">
      <c r="A14" t="s">
        <v>260</v>
      </c>
      <c r="D14">
        <v>267</v>
      </c>
      <c r="E14">
        <v>491</v>
      </c>
      <c r="F14">
        <v>654</v>
      </c>
      <c r="G14">
        <v>769</v>
      </c>
      <c r="H14">
        <v>840</v>
      </c>
      <c r="I14" s="67">
        <v>1020</v>
      </c>
      <c r="J14" s="67">
        <v>1060</v>
      </c>
      <c r="K14" s="67">
        <v>1254</v>
      </c>
      <c r="L14" s="67">
        <v>1322</v>
      </c>
    </row>
    <row r="15" spans="1:12">
      <c r="A15" t="s">
        <v>259</v>
      </c>
      <c r="D15" s="67">
        <v>-2977</v>
      </c>
      <c r="E15" s="67">
        <v>-2392</v>
      </c>
      <c r="F15" s="67">
        <v>-2284</v>
      </c>
      <c r="G15" s="67">
        <v>-2410</v>
      </c>
      <c r="H15" s="67">
        <v>-2906</v>
      </c>
      <c r="I15" s="67">
        <v>-2994</v>
      </c>
      <c r="J15" s="67">
        <v>-2923</v>
      </c>
      <c r="K15" s="67">
        <v>-3776</v>
      </c>
      <c r="L15" s="67">
        <v>-4459</v>
      </c>
    </row>
    <row r="16" spans="1:12">
      <c r="A16" t="s">
        <v>258</v>
      </c>
      <c r="D16" s="67">
        <v>-2710</v>
      </c>
      <c r="E16" s="67">
        <v>-1901</v>
      </c>
      <c r="F16" s="67">
        <v>-1629</v>
      </c>
      <c r="G16" s="67">
        <v>-1640</v>
      </c>
      <c r="H16" s="67">
        <v>-2066</v>
      </c>
      <c r="I16" s="67">
        <v>-1973</v>
      </c>
      <c r="J16" s="67">
        <v>-1864</v>
      </c>
      <c r="K16" s="67">
        <v>-2522</v>
      </c>
      <c r="L16" s="67">
        <v>-3137</v>
      </c>
    </row>
    <row r="17" spans="1:12">
      <c r="A17" t="s">
        <v>257</v>
      </c>
      <c r="E17">
        <v>-17.66</v>
      </c>
      <c r="F17">
        <v>-14.19</v>
      </c>
      <c r="G17">
        <v>-15.33</v>
      </c>
      <c r="H17">
        <v>-19.329999999999998</v>
      </c>
      <c r="I17">
        <v>-15.94</v>
      </c>
      <c r="J17">
        <v>-15.65</v>
      </c>
      <c r="K17">
        <v>-21.09</v>
      </c>
    </row>
    <row r="18" spans="1:12">
      <c r="A18" t="s">
        <v>256</v>
      </c>
      <c r="D18">
        <v>323</v>
      </c>
      <c r="E18">
        <v>705</v>
      </c>
      <c r="F18" s="67">
        <v>1214</v>
      </c>
      <c r="G18" s="67">
        <v>1236</v>
      </c>
      <c r="H18" s="67">
        <v>1012</v>
      </c>
      <c r="I18" s="67">
        <v>1309</v>
      </c>
      <c r="J18" s="67">
        <v>1546</v>
      </c>
      <c r="K18" s="67">
        <v>1727</v>
      </c>
    </row>
    <row r="20" spans="1:12">
      <c r="A20" t="s">
        <v>255</v>
      </c>
    </row>
    <row r="21" spans="1:12">
      <c r="A21" t="s">
        <v>254</v>
      </c>
      <c r="B21" t="s">
        <v>190</v>
      </c>
      <c r="C21" t="s">
        <v>189</v>
      </c>
      <c r="D21" t="s">
        <v>188</v>
      </c>
      <c r="E21" t="s">
        <v>187</v>
      </c>
      <c r="F21" t="s">
        <v>186</v>
      </c>
      <c r="G21" t="s">
        <v>185</v>
      </c>
      <c r="H21" t="s">
        <v>184</v>
      </c>
      <c r="I21" t="s">
        <v>183</v>
      </c>
      <c r="J21" t="s">
        <v>182</v>
      </c>
      <c r="K21" t="s">
        <v>181</v>
      </c>
      <c r="L21" t="s">
        <v>180</v>
      </c>
    </row>
    <row r="22" spans="1:12">
      <c r="A22" t="s">
        <v>253</v>
      </c>
      <c r="D22">
        <v>100</v>
      </c>
      <c r="E22">
        <v>100</v>
      </c>
      <c r="F22">
        <v>100</v>
      </c>
      <c r="G22">
        <v>100</v>
      </c>
      <c r="H22">
        <v>100</v>
      </c>
      <c r="I22">
        <v>100</v>
      </c>
      <c r="J22">
        <v>100</v>
      </c>
      <c r="K22">
        <v>100</v>
      </c>
      <c r="L22">
        <v>100</v>
      </c>
    </row>
    <row r="23" spans="1:12">
      <c r="A23" t="s">
        <v>252</v>
      </c>
      <c r="E23">
        <v>33.479999999999997</v>
      </c>
      <c r="F23">
        <v>32.61</v>
      </c>
      <c r="G23">
        <v>32.049999999999997</v>
      </c>
      <c r="H23">
        <v>32.53</v>
      </c>
      <c r="I23">
        <v>31.9</v>
      </c>
      <c r="J23">
        <v>33.520000000000003</v>
      </c>
      <c r="K23">
        <v>34.65</v>
      </c>
      <c r="L23">
        <v>34.51</v>
      </c>
    </row>
    <row r="24" spans="1:12">
      <c r="A24" t="s">
        <v>251</v>
      </c>
      <c r="D24">
        <v>100</v>
      </c>
      <c r="E24">
        <v>66.52</v>
      </c>
      <c r="F24">
        <v>67.39</v>
      </c>
      <c r="G24">
        <v>67.95</v>
      </c>
      <c r="H24">
        <v>67.47</v>
      </c>
      <c r="I24">
        <v>68.099999999999994</v>
      </c>
      <c r="J24">
        <v>66.48</v>
      </c>
      <c r="K24">
        <v>65.349999999999994</v>
      </c>
      <c r="L24">
        <v>65.489999999999995</v>
      </c>
    </row>
    <row r="25" spans="1:12">
      <c r="A25" t="s">
        <v>250</v>
      </c>
      <c r="D25">
        <v>25.22</v>
      </c>
      <c r="E25">
        <v>13.65</v>
      </c>
      <c r="F25">
        <v>10.81</v>
      </c>
      <c r="G25">
        <v>9.3699999999999992</v>
      </c>
      <c r="H25">
        <v>7.69</v>
      </c>
      <c r="I25">
        <v>7.04</v>
      </c>
      <c r="J25">
        <v>7.33</v>
      </c>
      <c r="K25">
        <v>6.84</v>
      </c>
      <c r="L25">
        <v>7.03</v>
      </c>
    </row>
    <row r="26" spans="1:12">
      <c r="A26" t="s">
        <v>249</v>
      </c>
    </row>
    <row r="27" spans="1:12">
      <c r="A27" t="s">
        <v>248</v>
      </c>
      <c r="D27">
        <v>33.75</v>
      </c>
    </row>
    <row r="28" spans="1:12">
      <c r="A28" t="s">
        <v>247</v>
      </c>
      <c r="D28">
        <v>41.03</v>
      </c>
      <c r="E28">
        <v>52.87</v>
      </c>
      <c r="F28">
        <v>56.58</v>
      </c>
      <c r="G28">
        <v>58.58</v>
      </c>
      <c r="H28">
        <v>59.79</v>
      </c>
      <c r="I28">
        <v>61.06</v>
      </c>
      <c r="J28">
        <v>59.15</v>
      </c>
      <c r="K28">
        <v>58.51</v>
      </c>
      <c r="L28">
        <v>58.46</v>
      </c>
    </row>
    <row r="29" spans="1:12">
      <c r="A29" t="s">
        <v>246</v>
      </c>
      <c r="D29">
        <v>-16.13</v>
      </c>
      <c r="E29">
        <v>-21.29</v>
      </c>
      <c r="F29">
        <v>-22.4</v>
      </c>
      <c r="G29">
        <v>-21</v>
      </c>
      <c r="H29">
        <v>-27.65</v>
      </c>
      <c r="I29">
        <v>-20.170000000000002</v>
      </c>
      <c r="J29">
        <v>-18.95</v>
      </c>
      <c r="K29">
        <v>-20.399999999999999</v>
      </c>
      <c r="L29">
        <v>-21.09</v>
      </c>
    </row>
    <row r="30" spans="1:12">
      <c r="A30" t="s">
        <v>245</v>
      </c>
      <c r="D30">
        <v>24.9</v>
      </c>
      <c r="E30">
        <v>31.58</v>
      </c>
      <c r="F30">
        <v>34.17</v>
      </c>
      <c r="G30">
        <v>37.58</v>
      </c>
      <c r="H30">
        <v>32.130000000000003</v>
      </c>
      <c r="I30">
        <v>40.89</v>
      </c>
      <c r="J30">
        <v>40.200000000000003</v>
      </c>
      <c r="K30">
        <v>38.11</v>
      </c>
      <c r="L30">
        <v>37.369999999999997</v>
      </c>
    </row>
    <row r="32" spans="1:12">
      <c r="A32" t="s">
        <v>244</v>
      </c>
      <c r="B32" t="s">
        <v>190</v>
      </c>
      <c r="C32" t="s">
        <v>189</v>
      </c>
      <c r="D32" t="s">
        <v>188</v>
      </c>
      <c r="E32" t="s">
        <v>187</v>
      </c>
      <c r="F32" t="s">
        <v>186</v>
      </c>
      <c r="G32" t="s">
        <v>185</v>
      </c>
      <c r="H32" t="s">
        <v>184</v>
      </c>
      <c r="I32" t="s">
        <v>183</v>
      </c>
      <c r="J32" t="s">
        <v>182</v>
      </c>
      <c r="K32" t="s">
        <v>181</v>
      </c>
      <c r="L32" t="s">
        <v>180</v>
      </c>
    </row>
    <row r="33" spans="1:12">
      <c r="A33" t="s">
        <v>243</v>
      </c>
      <c r="D33">
        <v>35.74</v>
      </c>
      <c r="E33">
        <v>35.33</v>
      </c>
      <c r="F33">
        <v>35.11</v>
      </c>
      <c r="G33">
        <v>35.15</v>
      </c>
      <c r="H33">
        <v>35.520000000000003</v>
      </c>
      <c r="I33">
        <v>35.380000000000003</v>
      </c>
      <c r="K33">
        <v>20.2</v>
      </c>
      <c r="L33">
        <v>19.73</v>
      </c>
    </row>
    <row r="34" spans="1:12">
      <c r="A34" t="s">
        <v>242</v>
      </c>
      <c r="D34">
        <v>16</v>
      </c>
      <c r="E34">
        <v>20.43</v>
      </c>
      <c r="F34">
        <v>22.18</v>
      </c>
      <c r="G34">
        <v>24.37</v>
      </c>
      <c r="H34">
        <v>20.72</v>
      </c>
      <c r="I34">
        <v>26.42</v>
      </c>
      <c r="J34">
        <v>49.87</v>
      </c>
      <c r="K34">
        <v>30.41</v>
      </c>
      <c r="L34">
        <v>29.76</v>
      </c>
    </row>
    <row r="35" spans="1:12">
      <c r="A35" t="s">
        <v>241</v>
      </c>
      <c r="D35">
        <v>0.06</v>
      </c>
      <c r="E35">
        <v>0.1</v>
      </c>
      <c r="F35">
        <v>0.1</v>
      </c>
      <c r="G35">
        <v>0.1</v>
      </c>
      <c r="H35">
        <v>0.11</v>
      </c>
      <c r="I35">
        <v>0.11</v>
      </c>
      <c r="J35">
        <v>0.1</v>
      </c>
      <c r="K35">
        <v>0.1</v>
      </c>
      <c r="L35">
        <v>0.1</v>
      </c>
    </row>
    <row r="36" spans="1:12">
      <c r="A36" t="s">
        <v>240</v>
      </c>
      <c r="D36">
        <v>1.03</v>
      </c>
      <c r="E36">
        <v>2.11</v>
      </c>
      <c r="F36">
        <v>2.2799999999999998</v>
      </c>
      <c r="G36">
        <v>2.5499999999999998</v>
      </c>
      <c r="H36">
        <v>2.19</v>
      </c>
      <c r="I36">
        <v>2.85</v>
      </c>
      <c r="J36">
        <v>5.1100000000000003</v>
      </c>
      <c r="K36">
        <v>3</v>
      </c>
      <c r="L36">
        <v>2.9</v>
      </c>
    </row>
    <row r="37" spans="1:12">
      <c r="A37" t="s">
        <v>239</v>
      </c>
      <c r="D37">
        <v>2.37</v>
      </c>
      <c r="E37">
        <v>3.15</v>
      </c>
      <c r="F37">
        <v>3.7</v>
      </c>
      <c r="G37">
        <v>3.89</v>
      </c>
      <c r="H37">
        <v>4.09</v>
      </c>
      <c r="I37">
        <v>4.13</v>
      </c>
      <c r="J37">
        <v>3.78</v>
      </c>
      <c r="K37">
        <v>3.84</v>
      </c>
      <c r="L37">
        <v>3.87</v>
      </c>
    </row>
    <row r="38" spans="1:12">
      <c r="A38" t="s">
        <v>238</v>
      </c>
      <c r="D38">
        <v>2.4500000000000002</v>
      </c>
      <c r="E38">
        <v>5.85</v>
      </c>
      <c r="F38">
        <v>7.84</v>
      </c>
      <c r="G38">
        <v>9.67</v>
      </c>
      <c r="H38">
        <v>8.75</v>
      </c>
      <c r="I38">
        <v>11.71</v>
      </c>
      <c r="J38">
        <v>20.14</v>
      </c>
      <c r="K38">
        <v>11.44</v>
      </c>
      <c r="L38">
        <v>11.35</v>
      </c>
    </row>
    <row r="39" spans="1:12">
      <c r="A39" t="s">
        <v>237</v>
      </c>
      <c r="D39">
        <v>1.84</v>
      </c>
      <c r="E39">
        <v>3.65</v>
      </c>
      <c r="F39">
        <v>3.97</v>
      </c>
      <c r="G39">
        <v>4.2699999999999996</v>
      </c>
      <c r="H39">
        <v>4.01</v>
      </c>
      <c r="I39">
        <v>4.7300000000000004</v>
      </c>
      <c r="J39">
        <v>7.35</v>
      </c>
      <c r="K39">
        <v>5.03</v>
      </c>
      <c r="L39">
        <v>4.8099999999999996</v>
      </c>
    </row>
    <row r="40" spans="1:12">
      <c r="A40" t="s">
        <v>236</v>
      </c>
      <c r="D40">
        <v>2.44</v>
      </c>
      <c r="E40">
        <v>2.56</v>
      </c>
      <c r="F40">
        <v>2.73</v>
      </c>
      <c r="G40">
        <v>3.05</v>
      </c>
      <c r="H40">
        <v>2.67</v>
      </c>
      <c r="I40">
        <v>3.27</v>
      </c>
      <c r="J40">
        <v>3.36</v>
      </c>
      <c r="K40">
        <v>3.06</v>
      </c>
      <c r="L40">
        <v>2.94</v>
      </c>
    </row>
    <row r="42" spans="1:12">
      <c r="A42" t="s">
        <v>235</v>
      </c>
    </row>
    <row r="43" spans="1:12">
      <c r="B43" t="s">
        <v>190</v>
      </c>
      <c r="C43" t="s">
        <v>189</v>
      </c>
      <c r="D43" t="s">
        <v>188</v>
      </c>
      <c r="E43" t="s">
        <v>187</v>
      </c>
      <c r="F43" t="s">
        <v>186</v>
      </c>
      <c r="G43" t="s">
        <v>185</v>
      </c>
      <c r="H43" t="s">
        <v>184</v>
      </c>
      <c r="I43" t="s">
        <v>183</v>
      </c>
      <c r="J43" t="s">
        <v>182</v>
      </c>
      <c r="K43" t="s">
        <v>181</v>
      </c>
      <c r="L43" t="s">
        <v>196</v>
      </c>
    </row>
    <row r="44" spans="1:12">
      <c r="A44" t="s">
        <v>234</v>
      </c>
    </row>
    <row r="45" spans="1:12">
      <c r="A45" t="s">
        <v>230</v>
      </c>
      <c r="E45">
        <v>94.11</v>
      </c>
      <c r="F45">
        <v>32.950000000000003</v>
      </c>
      <c r="G45">
        <v>22.34</v>
      </c>
      <c r="H45">
        <v>16.41</v>
      </c>
      <c r="I45">
        <v>16.05</v>
      </c>
      <c r="J45">
        <v>6.86</v>
      </c>
      <c r="K45">
        <v>10.77</v>
      </c>
      <c r="L45">
        <v>18.5</v>
      </c>
    </row>
    <row r="46" spans="1:12">
      <c r="A46" t="s">
        <v>229</v>
      </c>
      <c r="G46">
        <v>46.7</v>
      </c>
      <c r="H46">
        <v>23.71</v>
      </c>
      <c r="I46">
        <v>18.23</v>
      </c>
      <c r="J46">
        <v>13.02</v>
      </c>
      <c r="K46">
        <v>11.16</v>
      </c>
    </row>
    <row r="47" spans="1:12">
      <c r="A47" t="s">
        <v>228</v>
      </c>
      <c r="I47">
        <v>33.65</v>
      </c>
      <c r="J47">
        <v>18.61</v>
      </c>
      <c r="K47">
        <v>14.36</v>
      </c>
    </row>
    <row r="48" spans="1:12">
      <c r="A48" t="s">
        <v>227</v>
      </c>
    </row>
    <row r="49" spans="1:12">
      <c r="A49" t="s">
        <v>233</v>
      </c>
    </row>
    <row r="50" spans="1:12">
      <c r="A50" t="s">
        <v>230</v>
      </c>
      <c r="E50">
        <v>150.16</v>
      </c>
      <c r="F50">
        <v>42.26</v>
      </c>
      <c r="G50">
        <v>26.67</v>
      </c>
      <c r="H50">
        <v>18.809999999999999</v>
      </c>
      <c r="I50">
        <v>18.510000000000002</v>
      </c>
      <c r="J50">
        <v>3.52</v>
      </c>
      <c r="K50">
        <v>9.59</v>
      </c>
      <c r="L50">
        <v>16.25</v>
      </c>
    </row>
    <row r="51" spans="1:12">
      <c r="A51" t="s">
        <v>229</v>
      </c>
      <c r="G51">
        <v>65.19</v>
      </c>
      <c r="H51">
        <v>28.88</v>
      </c>
      <c r="I51">
        <v>21.27</v>
      </c>
      <c r="J51">
        <v>13.38</v>
      </c>
      <c r="K51">
        <v>10.37</v>
      </c>
    </row>
    <row r="52" spans="1:12">
      <c r="A52" t="s">
        <v>228</v>
      </c>
      <c r="I52">
        <v>44.72</v>
      </c>
      <c r="J52">
        <v>21.3</v>
      </c>
      <c r="K52">
        <v>15.13</v>
      </c>
    </row>
    <row r="53" spans="1:12">
      <c r="A53" t="s">
        <v>227</v>
      </c>
    </row>
    <row r="54" spans="1:12">
      <c r="A54" t="s">
        <v>232</v>
      </c>
    </row>
    <row r="55" spans="1:12">
      <c r="A55" t="s">
        <v>230</v>
      </c>
      <c r="E55">
        <v>147.82</v>
      </c>
      <c r="F55">
        <v>44.34</v>
      </c>
      <c r="G55">
        <v>34.450000000000003</v>
      </c>
      <c r="H55">
        <v>-1.02</v>
      </c>
      <c r="I55">
        <v>47.96</v>
      </c>
      <c r="J55">
        <v>101.68</v>
      </c>
      <c r="K55">
        <v>-32.44</v>
      </c>
    </row>
    <row r="56" spans="1:12">
      <c r="A56" t="s">
        <v>229</v>
      </c>
      <c r="G56">
        <v>68.790000000000006</v>
      </c>
      <c r="H56">
        <v>24.31</v>
      </c>
      <c r="I56">
        <v>25.34</v>
      </c>
      <c r="J56">
        <v>43.48</v>
      </c>
      <c r="K56">
        <v>26.33</v>
      </c>
    </row>
    <row r="57" spans="1:12">
      <c r="A57" t="s">
        <v>228</v>
      </c>
      <c r="I57">
        <v>47.76</v>
      </c>
      <c r="J57">
        <v>41.79</v>
      </c>
      <c r="K57">
        <v>21.82</v>
      </c>
    </row>
    <row r="58" spans="1:12">
      <c r="A58" t="s">
        <v>227</v>
      </c>
    </row>
    <row r="59" spans="1:12">
      <c r="A59" t="s">
        <v>231</v>
      </c>
    </row>
    <row r="60" spans="1:12">
      <c r="A60" t="s">
        <v>230</v>
      </c>
      <c r="E60">
        <v>116.95</v>
      </c>
      <c r="F60">
        <v>40.630000000000003</v>
      </c>
      <c r="G60">
        <v>32.22</v>
      </c>
      <c r="H60">
        <v>-1.68</v>
      </c>
      <c r="I60">
        <v>47.01</v>
      </c>
      <c r="J60">
        <v>98.26</v>
      </c>
      <c r="K60">
        <v>-32.549999999999997</v>
      </c>
      <c r="L60">
        <v>5.77</v>
      </c>
    </row>
    <row r="61" spans="1:12">
      <c r="A61" t="s">
        <v>229</v>
      </c>
      <c r="G61">
        <v>59.19</v>
      </c>
      <c r="H61">
        <v>22.27</v>
      </c>
      <c r="I61">
        <v>24.1</v>
      </c>
      <c r="J61">
        <v>42.04</v>
      </c>
      <c r="K61">
        <v>25.27</v>
      </c>
    </row>
    <row r="62" spans="1:12">
      <c r="A62" t="s">
        <v>228</v>
      </c>
      <c r="I62">
        <v>42.28</v>
      </c>
      <c r="J62">
        <v>39.74</v>
      </c>
      <c r="K62">
        <v>20.64</v>
      </c>
    </row>
    <row r="63" spans="1:12">
      <c r="A63" t="s">
        <v>227</v>
      </c>
    </row>
    <row r="65" spans="1:12">
      <c r="A65" t="s">
        <v>226</v>
      </c>
    </row>
    <row r="66" spans="1:12">
      <c r="A66" t="s">
        <v>225</v>
      </c>
      <c r="B66" t="s">
        <v>190</v>
      </c>
      <c r="C66" t="s">
        <v>189</v>
      </c>
      <c r="D66" t="s">
        <v>188</v>
      </c>
      <c r="E66" t="s">
        <v>187</v>
      </c>
      <c r="F66" t="s">
        <v>186</v>
      </c>
      <c r="G66" t="s">
        <v>185</v>
      </c>
      <c r="H66" t="s">
        <v>184</v>
      </c>
      <c r="I66" t="s">
        <v>183</v>
      </c>
      <c r="J66" t="s">
        <v>182</v>
      </c>
      <c r="K66" t="s">
        <v>181</v>
      </c>
      <c r="L66" t="s">
        <v>180</v>
      </c>
    </row>
    <row r="67" spans="1:12">
      <c r="A67" t="s">
        <v>224</v>
      </c>
      <c r="E67">
        <v>83.79</v>
      </c>
      <c r="F67">
        <v>33.229999999999997</v>
      </c>
      <c r="G67">
        <v>17.55</v>
      </c>
      <c r="H67">
        <v>9.1999999999999993</v>
      </c>
      <c r="I67">
        <v>21.47</v>
      </c>
      <c r="J67">
        <v>3.89</v>
      </c>
      <c r="K67">
        <v>18.34</v>
      </c>
    </row>
    <row r="68" spans="1:12">
      <c r="A68" t="s">
        <v>223</v>
      </c>
    </row>
    <row r="69" spans="1:12">
      <c r="A69" t="s">
        <v>222</v>
      </c>
      <c r="D69">
        <v>894.8</v>
      </c>
      <c r="E69">
        <v>370.43</v>
      </c>
      <c r="F69">
        <v>265.95</v>
      </c>
      <c r="G69">
        <v>229.37</v>
      </c>
      <c r="H69">
        <v>237.61</v>
      </c>
      <c r="I69">
        <v>210.95</v>
      </c>
      <c r="J69">
        <v>192.79</v>
      </c>
      <c r="K69">
        <v>224.81</v>
      </c>
      <c r="L69">
        <v>242.59</v>
      </c>
    </row>
    <row r="70" spans="1:12">
      <c r="A70" t="s">
        <v>221</v>
      </c>
      <c r="D70">
        <v>-814.5</v>
      </c>
      <c r="E70">
        <v>-294.39999999999998</v>
      </c>
      <c r="F70">
        <v>-189.76</v>
      </c>
      <c r="G70">
        <v>-156.16</v>
      </c>
      <c r="H70">
        <v>-168.93</v>
      </c>
      <c r="I70">
        <v>-139.07</v>
      </c>
      <c r="J70">
        <v>-122.91</v>
      </c>
      <c r="K70">
        <v>-150.15</v>
      </c>
      <c r="L70">
        <v>-170.65</v>
      </c>
    </row>
    <row r="71" spans="1:12">
      <c r="A71" t="s">
        <v>220</v>
      </c>
      <c r="D71">
        <v>-50.91</v>
      </c>
      <c r="E71">
        <v>-14.41</v>
      </c>
      <c r="F71">
        <v>-8.56</v>
      </c>
      <c r="G71">
        <v>-6.41</v>
      </c>
      <c r="H71">
        <v>-8.15</v>
      </c>
      <c r="I71">
        <v>-5.26</v>
      </c>
      <c r="J71">
        <v>-2.46</v>
      </c>
      <c r="K71">
        <v>-4.9400000000000004</v>
      </c>
      <c r="L71">
        <v>-5.69</v>
      </c>
    </row>
    <row r="73" spans="1:12">
      <c r="A73" t="s">
        <v>219</v>
      </c>
    </row>
    <row r="74" spans="1:12">
      <c r="A74" t="s">
        <v>218</v>
      </c>
      <c r="B74" t="s">
        <v>190</v>
      </c>
      <c r="C74" t="s">
        <v>189</v>
      </c>
      <c r="D74" t="s">
        <v>188</v>
      </c>
      <c r="E74" t="s">
        <v>187</v>
      </c>
      <c r="F74" t="s">
        <v>186</v>
      </c>
      <c r="G74" t="s">
        <v>185</v>
      </c>
      <c r="H74" t="s">
        <v>184</v>
      </c>
      <c r="I74" t="s">
        <v>183</v>
      </c>
      <c r="J74" t="s">
        <v>182</v>
      </c>
      <c r="K74" t="s">
        <v>181</v>
      </c>
      <c r="L74" t="s">
        <v>196</v>
      </c>
    </row>
    <row r="75" spans="1:12">
      <c r="A75" t="s">
        <v>217</v>
      </c>
      <c r="D75">
        <v>5.46</v>
      </c>
      <c r="E75">
        <v>3.13</v>
      </c>
      <c r="F75">
        <v>2.89</v>
      </c>
      <c r="G75">
        <v>2.62</v>
      </c>
      <c r="H75">
        <v>1.27</v>
      </c>
      <c r="I75">
        <v>1.97</v>
      </c>
      <c r="J75">
        <v>1.87</v>
      </c>
      <c r="K75">
        <v>1.62</v>
      </c>
      <c r="L75">
        <v>1.29</v>
      </c>
    </row>
    <row r="76" spans="1:12">
      <c r="A76" t="s">
        <v>216</v>
      </c>
    </row>
    <row r="77" spans="1:12">
      <c r="A77" t="s">
        <v>215</v>
      </c>
    </row>
    <row r="78" spans="1:12">
      <c r="A78" t="s">
        <v>214</v>
      </c>
      <c r="D78">
        <v>1.86</v>
      </c>
      <c r="E78">
        <v>7.68</v>
      </c>
      <c r="F78">
        <v>11.52</v>
      </c>
      <c r="G78">
        <v>10.62</v>
      </c>
      <c r="H78">
        <v>8.67</v>
      </c>
      <c r="I78">
        <v>9.24</v>
      </c>
      <c r="J78">
        <v>10.01</v>
      </c>
      <c r="K78">
        <v>9.7899999999999991</v>
      </c>
      <c r="L78">
        <v>8.27</v>
      </c>
    </row>
    <row r="79" spans="1:12">
      <c r="A79" t="s">
        <v>213</v>
      </c>
      <c r="D79">
        <v>7.32</v>
      </c>
      <c r="E79">
        <v>10.81</v>
      </c>
      <c r="F79">
        <v>14.41</v>
      </c>
      <c r="G79">
        <v>13.25</v>
      </c>
      <c r="H79">
        <v>9.94</v>
      </c>
      <c r="I79">
        <v>11.2</v>
      </c>
      <c r="J79">
        <v>11.88</v>
      </c>
      <c r="K79">
        <v>11.41</v>
      </c>
      <c r="L79">
        <v>9.56</v>
      </c>
    </row>
    <row r="80" spans="1:12">
      <c r="A80" t="s">
        <v>212</v>
      </c>
      <c r="D80">
        <v>82.05</v>
      </c>
      <c r="E80">
        <v>85.02</v>
      </c>
      <c r="F80">
        <v>81.58</v>
      </c>
      <c r="G80">
        <v>83.1</v>
      </c>
      <c r="H80">
        <v>87.52</v>
      </c>
      <c r="I80">
        <v>86.16</v>
      </c>
      <c r="J80">
        <v>85.05</v>
      </c>
      <c r="K80">
        <v>84.99</v>
      </c>
      <c r="L80">
        <v>86.66</v>
      </c>
    </row>
    <row r="81" spans="1:12">
      <c r="A81" t="s">
        <v>211</v>
      </c>
    </row>
    <row r="82" spans="1:12">
      <c r="A82" t="s">
        <v>210</v>
      </c>
      <c r="D82">
        <v>10.63</v>
      </c>
      <c r="E82">
        <v>4.17</v>
      </c>
      <c r="F82">
        <v>4.01</v>
      </c>
      <c r="G82">
        <v>3.65</v>
      </c>
      <c r="H82">
        <v>2.54</v>
      </c>
      <c r="I82">
        <v>2.63</v>
      </c>
      <c r="J82">
        <v>3.07</v>
      </c>
      <c r="K82">
        <v>3.6</v>
      </c>
      <c r="L82">
        <v>3.78</v>
      </c>
    </row>
    <row r="83" spans="1:12">
      <c r="A83" t="s">
        <v>209</v>
      </c>
      <c r="D83">
        <v>100</v>
      </c>
      <c r="E83">
        <v>100</v>
      </c>
      <c r="F83">
        <v>100</v>
      </c>
      <c r="G83">
        <v>100</v>
      </c>
      <c r="H83">
        <v>100</v>
      </c>
      <c r="I83">
        <v>100</v>
      </c>
      <c r="J83">
        <v>100</v>
      </c>
      <c r="K83">
        <v>100</v>
      </c>
      <c r="L83">
        <v>100</v>
      </c>
    </row>
    <row r="84" spans="1:12">
      <c r="A84" t="s">
        <v>208</v>
      </c>
    </row>
    <row r="85" spans="1:12">
      <c r="A85" t="s">
        <v>207</v>
      </c>
    </row>
    <row r="86" spans="1:12">
      <c r="A86" t="s">
        <v>206</v>
      </c>
    </row>
    <row r="87" spans="1:12">
      <c r="A87" t="s">
        <v>205</v>
      </c>
      <c r="E87">
        <v>1.23</v>
      </c>
      <c r="F87">
        <v>1.41</v>
      </c>
      <c r="G87">
        <v>1.77</v>
      </c>
      <c r="H87">
        <v>1.75</v>
      </c>
      <c r="I87">
        <v>1.84</v>
      </c>
      <c r="J87">
        <v>1.98</v>
      </c>
      <c r="K87">
        <v>2.0699999999999998</v>
      </c>
      <c r="L87">
        <v>2.21</v>
      </c>
    </row>
    <row r="88" spans="1:12">
      <c r="A88" t="s">
        <v>204</v>
      </c>
      <c r="D88">
        <v>1.06</v>
      </c>
    </row>
    <row r="89" spans="1:12">
      <c r="A89" t="s">
        <v>203</v>
      </c>
      <c r="D89">
        <v>1.06</v>
      </c>
      <c r="E89">
        <v>1.23</v>
      </c>
      <c r="F89">
        <v>1.41</v>
      </c>
      <c r="G89">
        <v>1.77</v>
      </c>
      <c r="H89">
        <v>1.75</v>
      </c>
      <c r="I89">
        <v>1.84</v>
      </c>
      <c r="J89">
        <v>1.98</v>
      </c>
      <c r="K89">
        <v>2.0699999999999998</v>
      </c>
      <c r="L89">
        <v>2.21</v>
      </c>
    </row>
    <row r="90" spans="1:12">
      <c r="A90" t="s">
        <v>202</v>
      </c>
      <c r="D90">
        <v>50.4</v>
      </c>
      <c r="E90">
        <v>59.63</v>
      </c>
      <c r="F90">
        <v>62.72</v>
      </c>
      <c r="G90">
        <v>62.32</v>
      </c>
      <c r="H90">
        <v>62.42</v>
      </c>
      <c r="I90">
        <v>62.35</v>
      </c>
      <c r="J90">
        <v>62.12</v>
      </c>
      <c r="K90">
        <v>62.43</v>
      </c>
      <c r="L90">
        <v>62.78</v>
      </c>
    </row>
    <row r="91" spans="1:12">
      <c r="A91" t="s">
        <v>201</v>
      </c>
      <c r="D91">
        <v>6.41</v>
      </c>
      <c r="E91">
        <v>7.43</v>
      </c>
      <c r="F91">
        <v>8.84</v>
      </c>
      <c r="G91">
        <v>10.18</v>
      </c>
      <c r="H91">
        <v>11.39</v>
      </c>
      <c r="I91">
        <v>11.61</v>
      </c>
      <c r="J91">
        <v>9.4700000000000006</v>
      </c>
      <c r="K91">
        <v>9.49</v>
      </c>
      <c r="L91">
        <v>9.14</v>
      </c>
    </row>
    <row r="92" spans="1:12">
      <c r="A92" t="s">
        <v>200</v>
      </c>
      <c r="D92">
        <v>57.86</v>
      </c>
      <c r="E92">
        <v>68.28</v>
      </c>
      <c r="F92">
        <v>72.959999999999994</v>
      </c>
      <c r="G92">
        <v>74.27</v>
      </c>
      <c r="H92">
        <v>75.56</v>
      </c>
      <c r="I92">
        <v>75.8</v>
      </c>
      <c r="J92">
        <v>73.569999999999993</v>
      </c>
      <c r="K92">
        <v>73.989999999999995</v>
      </c>
      <c r="L92">
        <v>74.13</v>
      </c>
    </row>
    <row r="93" spans="1:12">
      <c r="A93" t="s">
        <v>199</v>
      </c>
      <c r="D93">
        <v>42.14</v>
      </c>
      <c r="E93">
        <v>31.72</v>
      </c>
      <c r="F93">
        <v>27.04</v>
      </c>
      <c r="G93">
        <v>25.73</v>
      </c>
      <c r="H93">
        <v>24.44</v>
      </c>
      <c r="I93">
        <v>24.2</v>
      </c>
      <c r="J93">
        <v>26.43</v>
      </c>
      <c r="K93">
        <v>26.01</v>
      </c>
      <c r="L93">
        <v>25.87</v>
      </c>
    </row>
    <row r="94" spans="1:12">
      <c r="A94" t="s">
        <v>198</v>
      </c>
      <c r="B94">
        <v>100</v>
      </c>
      <c r="C94">
        <v>100</v>
      </c>
      <c r="D94">
        <v>100</v>
      </c>
      <c r="E94">
        <v>100</v>
      </c>
      <c r="F94">
        <v>100</v>
      </c>
      <c r="G94">
        <v>100</v>
      </c>
      <c r="H94">
        <v>100</v>
      </c>
      <c r="I94">
        <v>100</v>
      </c>
      <c r="J94">
        <v>100</v>
      </c>
      <c r="K94">
        <v>100</v>
      </c>
      <c r="L94">
        <v>100</v>
      </c>
    </row>
    <row r="96" spans="1:12">
      <c r="A96" t="s">
        <v>197</v>
      </c>
      <c r="B96" t="s">
        <v>190</v>
      </c>
      <c r="C96" t="s">
        <v>189</v>
      </c>
      <c r="D96" t="s">
        <v>188</v>
      </c>
      <c r="E96" t="s">
        <v>187</v>
      </c>
      <c r="F96" t="s">
        <v>186</v>
      </c>
      <c r="G96" t="s">
        <v>185</v>
      </c>
      <c r="H96" t="s">
        <v>184</v>
      </c>
      <c r="I96" t="s">
        <v>183</v>
      </c>
      <c r="J96" t="s">
        <v>182</v>
      </c>
      <c r="K96" t="s">
        <v>181</v>
      </c>
      <c r="L96" t="s">
        <v>196</v>
      </c>
    </row>
    <row r="97" spans="1:12">
      <c r="A97" t="s">
        <v>168</v>
      </c>
      <c r="D97">
        <v>6.92</v>
      </c>
      <c r="E97">
        <v>8.81</v>
      </c>
      <c r="F97">
        <v>10.25</v>
      </c>
      <c r="G97">
        <v>7.48</v>
      </c>
      <c r="H97">
        <v>5.68</v>
      </c>
      <c r="I97">
        <v>6.1</v>
      </c>
      <c r="J97">
        <v>6</v>
      </c>
      <c r="K97">
        <v>5.52</v>
      </c>
      <c r="L97">
        <v>4.3099999999999996</v>
      </c>
    </row>
    <row r="98" spans="1:12">
      <c r="A98" t="s">
        <v>195</v>
      </c>
      <c r="D98">
        <v>5.16</v>
      </c>
      <c r="E98">
        <v>2.5499999999999998</v>
      </c>
      <c r="F98">
        <v>2.06</v>
      </c>
      <c r="G98">
        <v>1.48</v>
      </c>
      <c r="H98">
        <v>0.73</v>
      </c>
      <c r="I98">
        <v>1.07</v>
      </c>
      <c r="J98">
        <v>0.95</v>
      </c>
      <c r="K98">
        <v>0.79</v>
      </c>
      <c r="L98">
        <v>0.57999999999999996</v>
      </c>
    </row>
    <row r="99" spans="1:12">
      <c r="A99" t="s">
        <v>194</v>
      </c>
      <c r="D99">
        <v>2.37</v>
      </c>
      <c r="E99">
        <v>3.15</v>
      </c>
      <c r="F99">
        <v>3.7</v>
      </c>
      <c r="G99">
        <v>3.89</v>
      </c>
      <c r="H99">
        <v>4.09</v>
      </c>
      <c r="I99">
        <v>4.13</v>
      </c>
      <c r="J99">
        <v>3.78</v>
      </c>
      <c r="K99">
        <v>3.84</v>
      </c>
      <c r="L99">
        <v>3.87</v>
      </c>
    </row>
    <row r="100" spans="1:12">
      <c r="A100" t="s">
        <v>193</v>
      </c>
      <c r="D100">
        <v>1.19</v>
      </c>
      <c r="E100">
        <v>1.88</v>
      </c>
      <c r="F100">
        <v>2.3199999999999998</v>
      </c>
      <c r="G100">
        <v>2.42</v>
      </c>
      <c r="H100">
        <v>2.5499999999999998</v>
      </c>
      <c r="I100">
        <v>2.58</v>
      </c>
      <c r="J100">
        <v>2.35</v>
      </c>
      <c r="K100">
        <v>2.4</v>
      </c>
      <c r="L100">
        <v>2.4300000000000002</v>
      </c>
    </row>
    <row r="102" spans="1:12">
      <c r="A102" t="s">
        <v>192</v>
      </c>
    </row>
    <row r="103" spans="1:12">
      <c r="A103" t="s">
        <v>191</v>
      </c>
      <c r="B103" t="s">
        <v>190</v>
      </c>
      <c r="C103" t="s">
        <v>189</v>
      </c>
      <c r="D103" t="s">
        <v>188</v>
      </c>
      <c r="E103" t="s">
        <v>187</v>
      </c>
      <c r="F103" t="s">
        <v>186</v>
      </c>
      <c r="G103" t="s">
        <v>185</v>
      </c>
      <c r="H103" t="s">
        <v>184</v>
      </c>
      <c r="I103" t="s">
        <v>183</v>
      </c>
      <c r="J103" t="s">
        <v>182</v>
      </c>
      <c r="K103" t="s">
        <v>181</v>
      </c>
      <c r="L103" t="s">
        <v>180</v>
      </c>
    </row>
    <row r="104" spans="1:12">
      <c r="A104" t="s">
        <v>179</v>
      </c>
    </row>
    <row r="105" spans="1:12">
      <c r="A105" t="s">
        <v>178</v>
      </c>
    </row>
    <row r="106" spans="1:12">
      <c r="A106" t="s">
        <v>177</v>
      </c>
    </row>
    <row r="107" spans="1:12">
      <c r="A107" t="s">
        <v>176</v>
      </c>
    </row>
    <row r="108" spans="1:12">
      <c r="A108" t="s">
        <v>175</v>
      </c>
    </row>
    <row r="109" spans="1:12">
      <c r="A109" t="s">
        <v>174</v>
      </c>
    </row>
    <row r="110" spans="1:12">
      <c r="A110" t="s">
        <v>173</v>
      </c>
      <c r="D110">
        <v>0.08</v>
      </c>
      <c r="E110">
        <v>0.12</v>
      </c>
      <c r="F110">
        <v>0.12</v>
      </c>
      <c r="G110">
        <v>0.13</v>
      </c>
      <c r="H110">
        <v>0.12</v>
      </c>
      <c r="I110">
        <v>0.12</v>
      </c>
      <c r="J110">
        <v>0.12</v>
      </c>
      <c r="K110">
        <v>0.12</v>
      </c>
      <c r="L110">
        <v>0.11</v>
      </c>
    </row>
    <row r="111" spans="1:12">
      <c r="A111" t="s">
        <v>172</v>
      </c>
      <c r="D111">
        <v>0.06</v>
      </c>
      <c r="E111">
        <v>0.1</v>
      </c>
      <c r="F111">
        <v>0.1</v>
      </c>
      <c r="G111">
        <v>0.1</v>
      </c>
      <c r="H111">
        <v>0.11</v>
      </c>
      <c r="I111">
        <v>0.11</v>
      </c>
      <c r="J111">
        <v>0.1</v>
      </c>
      <c r="K111">
        <v>0.1</v>
      </c>
      <c r="L111">
        <v>0.1</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1"/>
  <sheetViews>
    <sheetView workbookViewId="0"/>
  </sheetViews>
  <sheetFormatPr defaultRowHeight="14.5"/>
  <sheetData>
    <row r="1" spans="1:12">
      <c r="A1" t="s">
        <v>297</v>
      </c>
    </row>
    <row r="2" spans="1:12">
      <c r="A2" t="s">
        <v>271</v>
      </c>
    </row>
    <row r="3" spans="1:12">
      <c r="B3" t="s">
        <v>190</v>
      </c>
      <c r="C3" t="s">
        <v>189</v>
      </c>
      <c r="D3" t="s">
        <v>188</v>
      </c>
      <c r="E3" t="s">
        <v>187</v>
      </c>
      <c r="F3" t="s">
        <v>186</v>
      </c>
      <c r="G3" t="s">
        <v>185</v>
      </c>
      <c r="H3" t="s">
        <v>184</v>
      </c>
      <c r="I3" t="s">
        <v>183</v>
      </c>
      <c r="J3" t="s">
        <v>182</v>
      </c>
      <c r="K3" t="s">
        <v>181</v>
      </c>
      <c r="L3" t="s">
        <v>180</v>
      </c>
    </row>
    <row r="4" spans="1:12">
      <c r="A4" t="s">
        <v>270</v>
      </c>
      <c r="B4">
        <v>993</v>
      </c>
      <c r="C4" s="67">
        <v>1830</v>
      </c>
      <c r="D4" s="67">
        <v>1091</v>
      </c>
      <c r="E4">
        <v>999</v>
      </c>
      <c r="F4">
        <v>982</v>
      </c>
      <c r="G4" s="67">
        <v>3498</v>
      </c>
      <c r="H4" s="67">
        <v>4992</v>
      </c>
      <c r="I4" s="67">
        <v>4868</v>
      </c>
      <c r="J4" s="67">
        <v>4714</v>
      </c>
      <c r="K4" s="67">
        <v>4537</v>
      </c>
      <c r="L4" s="67">
        <v>4634</v>
      </c>
    </row>
    <row r="5" spans="1:12">
      <c r="A5" t="s">
        <v>269</v>
      </c>
      <c r="B5">
        <v>73.599999999999994</v>
      </c>
      <c r="C5">
        <v>56.4</v>
      </c>
      <c r="D5">
        <v>100</v>
      </c>
      <c r="E5">
        <v>56.4</v>
      </c>
      <c r="F5">
        <v>60.6</v>
      </c>
      <c r="G5">
        <v>57.9</v>
      </c>
      <c r="H5">
        <v>52.6</v>
      </c>
      <c r="I5">
        <v>51.2</v>
      </c>
      <c r="J5">
        <v>51.9</v>
      </c>
      <c r="K5">
        <v>53.2</v>
      </c>
      <c r="L5">
        <v>55.7</v>
      </c>
    </row>
    <row r="6" spans="1:12">
      <c r="A6" t="s">
        <v>268</v>
      </c>
      <c r="B6">
        <v>328</v>
      </c>
      <c r="C6">
        <v>509</v>
      </c>
      <c r="D6">
        <v>535</v>
      </c>
      <c r="E6">
        <v>495</v>
      </c>
      <c r="F6">
        <v>527</v>
      </c>
      <c r="G6" s="67">
        <v>1793</v>
      </c>
      <c r="H6" s="67">
        <v>2331</v>
      </c>
      <c r="I6" s="67">
        <v>2161</v>
      </c>
      <c r="J6" s="67">
        <v>2114</v>
      </c>
      <c r="K6" s="67">
        <v>2121</v>
      </c>
      <c r="L6" s="67">
        <v>2331</v>
      </c>
    </row>
    <row r="7" spans="1:12">
      <c r="A7" t="s">
        <v>267</v>
      </c>
      <c r="B7">
        <v>33</v>
      </c>
      <c r="C7">
        <v>27.8</v>
      </c>
      <c r="D7">
        <v>49.1</v>
      </c>
      <c r="E7">
        <v>49.5</v>
      </c>
      <c r="F7">
        <v>53.7</v>
      </c>
      <c r="G7">
        <v>51.3</v>
      </c>
      <c r="H7">
        <v>46.7</v>
      </c>
      <c r="I7">
        <v>44.4</v>
      </c>
      <c r="J7">
        <v>44.8</v>
      </c>
      <c r="K7">
        <v>46.7</v>
      </c>
      <c r="L7">
        <v>50.3</v>
      </c>
    </row>
    <row r="8" spans="1:12">
      <c r="A8" t="s">
        <v>266</v>
      </c>
      <c r="B8">
        <v>165</v>
      </c>
      <c r="C8">
        <v>208</v>
      </c>
      <c r="D8">
        <v>172</v>
      </c>
      <c r="E8">
        <v>164</v>
      </c>
      <c r="F8">
        <v>292</v>
      </c>
      <c r="G8">
        <v>810</v>
      </c>
      <c r="H8" s="67">
        <v>1179</v>
      </c>
      <c r="I8" s="67">
        <v>1047</v>
      </c>
      <c r="J8" s="67">
        <v>1076</v>
      </c>
      <c r="K8" s="67">
        <v>1016</v>
      </c>
      <c r="L8" s="67">
        <v>1062</v>
      </c>
    </row>
    <row r="9" spans="1:12">
      <c r="A9" t="s">
        <v>265</v>
      </c>
      <c r="B9">
        <v>1.94</v>
      </c>
      <c r="C9">
        <v>1.81</v>
      </c>
      <c r="D9">
        <v>1.17</v>
      </c>
      <c r="E9">
        <v>1.24</v>
      </c>
      <c r="F9">
        <v>2.54</v>
      </c>
      <c r="G9">
        <v>4.54</v>
      </c>
      <c r="H9">
        <v>5.72</v>
      </c>
      <c r="I9">
        <v>5.52</v>
      </c>
      <c r="J9">
        <v>6.43</v>
      </c>
      <c r="K9">
        <v>6.83</v>
      </c>
      <c r="L9">
        <v>7.5</v>
      </c>
    </row>
    <row r="10" spans="1:12">
      <c r="A10" t="s">
        <v>264</v>
      </c>
    </row>
    <row r="11" spans="1:12">
      <c r="A11" t="s">
        <v>263</v>
      </c>
    </row>
    <row r="12" spans="1:12">
      <c r="A12" t="s">
        <v>262</v>
      </c>
      <c r="B12">
        <v>85</v>
      </c>
      <c r="C12">
        <v>115</v>
      </c>
      <c r="D12">
        <v>147</v>
      </c>
      <c r="E12">
        <v>132</v>
      </c>
      <c r="F12">
        <v>115</v>
      </c>
      <c r="G12">
        <v>179</v>
      </c>
      <c r="H12">
        <v>206</v>
      </c>
      <c r="I12">
        <v>190</v>
      </c>
      <c r="J12">
        <v>167</v>
      </c>
      <c r="K12">
        <v>149</v>
      </c>
      <c r="L12">
        <v>142</v>
      </c>
    </row>
    <row r="13" spans="1:12">
      <c r="A13" t="s">
        <v>261</v>
      </c>
      <c r="B13">
        <v>14.79</v>
      </c>
      <c r="C13">
        <v>14.82</v>
      </c>
      <c r="D13">
        <v>15</v>
      </c>
      <c r="E13">
        <v>18.72</v>
      </c>
      <c r="F13">
        <v>20.73</v>
      </c>
      <c r="G13">
        <v>35.630000000000003</v>
      </c>
      <c r="H13">
        <v>40.229999999999997</v>
      </c>
      <c r="I13">
        <v>47.49</v>
      </c>
      <c r="J13">
        <v>55.86</v>
      </c>
      <c r="K13">
        <v>62.17</v>
      </c>
      <c r="L13">
        <v>65.98</v>
      </c>
    </row>
    <row r="14" spans="1:12">
      <c r="A14" t="s">
        <v>260</v>
      </c>
      <c r="B14">
        <v>399</v>
      </c>
      <c r="C14">
        <v>582</v>
      </c>
      <c r="D14">
        <v>622</v>
      </c>
      <c r="E14">
        <v>644</v>
      </c>
      <c r="F14">
        <v>695</v>
      </c>
      <c r="G14" s="67">
        <v>2297</v>
      </c>
      <c r="H14" s="67">
        <v>3360</v>
      </c>
      <c r="I14" s="67">
        <v>3381</v>
      </c>
      <c r="J14" s="67">
        <v>3140</v>
      </c>
      <c r="K14" s="67">
        <v>2840</v>
      </c>
      <c r="L14" s="67">
        <v>3015</v>
      </c>
    </row>
    <row r="15" spans="1:12">
      <c r="A15" t="s">
        <v>259</v>
      </c>
      <c r="B15" s="67">
        <v>-1718</v>
      </c>
      <c r="C15" s="67">
        <v>-2089</v>
      </c>
      <c r="D15">
        <v>-810</v>
      </c>
      <c r="E15" s="67">
        <v>-1075</v>
      </c>
      <c r="F15" s="67">
        <v>-1996</v>
      </c>
      <c r="G15" s="67">
        <v>-2547</v>
      </c>
      <c r="H15" s="67">
        <v>-3564</v>
      </c>
      <c r="I15" s="67">
        <v>-3840</v>
      </c>
      <c r="J15" s="67">
        <v>-5225</v>
      </c>
      <c r="K15" s="67">
        <v>-5948</v>
      </c>
      <c r="L15" s="67">
        <v>-5548</v>
      </c>
    </row>
    <row r="16" spans="1:12">
      <c r="A16" t="s">
        <v>258</v>
      </c>
      <c r="B16" s="67">
        <v>-1319</v>
      </c>
      <c r="C16" s="67">
        <v>-1507</v>
      </c>
      <c r="D16">
        <v>-189</v>
      </c>
      <c r="E16">
        <v>-430</v>
      </c>
      <c r="F16" s="67">
        <v>-1301</v>
      </c>
      <c r="G16">
        <v>-250</v>
      </c>
      <c r="H16">
        <v>-204</v>
      </c>
      <c r="I16">
        <v>-459</v>
      </c>
      <c r="J16" s="67">
        <v>-2085</v>
      </c>
      <c r="K16" s="67">
        <v>-3108</v>
      </c>
      <c r="L16" s="67">
        <v>-2533</v>
      </c>
    </row>
    <row r="17" spans="1:12">
      <c r="A17" t="s">
        <v>257</v>
      </c>
      <c r="B17">
        <v>-15.51</v>
      </c>
      <c r="C17">
        <v>-13.11</v>
      </c>
      <c r="D17">
        <v>-2.34</v>
      </c>
      <c r="E17">
        <v>-3.27</v>
      </c>
      <c r="F17">
        <v>-12.56</v>
      </c>
      <c r="G17">
        <v>-1.6</v>
      </c>
      <c r="H17">
        <v>-1.67</v>
      </c>
      <c r="I17">
        <v>0.48</v>
      </c>
      <c r="J17">
        <v>-7.42</v>
      </c>
      <c r="K17">
        <v>-19.23</v>
      </c>
    </row>
    <row r="18" spans="1:12">
      <c r="A18" t="s">
        <v>256</v>
      </c>
      <c r="B18">
        <v>35</v>
      </c>
      <c r="C18">
        <v>239</v>
      </c>
      <c r="D18">
        <v>44</v>
      </c>
      <c r="E18">
        <v>883</v>
      </c>
      <c r="F18">
        <v>811</v>
      </c>
      <c r="G18" s="67">
        <v>5727</v>
      </c>
      <c r="H18" s="67">
        <v>6123</v>
      </c>
      <c r="I18" s="67">
        <v>5450</v>
      </c>
      <c r="J18" s="67">
        <v>5510</v>
      </c>
      <c r="K18" s="67">
        <v>4418</v>
      </c>
    </row>
    <row r="20" spans="1:12">
      <c r="A20" t="s">
        <v>255</v>
      </c>
    </row>
    <row r="21" spans="1:12">
      <c r="A21" t="s">
        <v>254</v>
      </c>
      <c r="B21" t="s">
        <v>190</v>
      </c>
      <c r="C21" t="s">
        <v>189</v>
      </c>
      <c r="D21" t="s">
        <v>188</v>
      </c>
      <c r="E21" t="s">
        <v>187</v>
      </c>
      <c r="F21" t="s">
        <v>186</v>
      </c>
      <c r="G21" t="s">
        <v>185</v>
      </c>
      <c r="H21" t="s">
        <v>184</v>
      </c>
      <c r="I21" t="s">
        <v>183</v>
      </c>
      <c r="J21" t="s">
        <v>182</v>
      </c>
      <c r="K21" t="s">
        <v>181</v>
      </c>
      <c r="L21" t="s">
        <v>180</v>
      </c>
    </row>
    <row r="22" spans="1:12">
      <c r="A22" t="s">
        <v>253</v>
      </c>
      <c r="B22">
        <v>100</v>
      </c>
      <c r="C22">
        <v>100</v>
      </c>
      <c r="D22">
        <v>100</v>
      </c>
      <c r="E22">
        <v>100</v>
      </c>
      <c r="F22">
        <v>100</v>
      </c>
      <c r="G22">
        <v>100</v>
      </c>
      <c r="H22">
        <v>100</v>
      </c>
      <c r="I22">
        <v>100</v>
      </c>
      <c r="J22">
        <v>100</v>
      </c>
      <c r="K22">
        <v>100</v>
      </c>
      <c r="L22">
        <v>100</v>
      </c>
    </row>
    <row r="23" spans="1:12">
      <c r="A23" t="s">
        <v>252</v>
      </c>
      <c r="B23">
        <v>26.38</v>
      </c>
      <c r="C23">
        <v>43.58</v>
      </c>
      <c r="E23">
        <v>43.6</v>
      </c>
      <c r="F23">
        <v>39.380000000000003</v>
      </c>
      <c r="G23">
        <v>42.09</v>
      </c>
      <c r="H23">
        <v>47.39</v>
      </c>
      <c r="I23">
        <v>48.77</v>
      </c>
      <c r="J23">
        <v>48.05</v>
      </c>
      <c r="K23">
        <v>46.85</v>
      </c>
      <c r="L23">
        <v>44.26</v>
      </c>
    </row>
    <row r="24" spans="1:12">
      <c r="A24" t="s">
        <v>251</v>
      </c>
      <c r="B24">
        <v>73.62</v>
      </c>
      <c r="C24">
        <v>56.42</v>
      </c>
      <c r="D24">
        <v>100</v>
      </c>
      <c r="E24">
        <v>56.4</v>
      </c>
      <c r="F24">
        <v>60.62</v>
      </c>
      <c r="G24">
        <v>57.91</v>
      </c>
      <c r="H24">
        <v>52.61</v>
      </c>
      <c r="I24">
        <v>51.23</v>
      </c>
      <c r="J24">
        <v>51.95</v>
      </c>
      <c r="K24">
        <v>53.15</v>
      </c>
      <c r="L24">
        <v>55.74</v>
      </c>
    </row>
    <row r="25" spans="1:12">
      <c r="A25" t="s">
        <v>250</v>
      </c>
      <c r="B25">
        <v>18.260000000000002</v>
      </c>
      <c r="C25">
        <v>10.29</v>
      </c>
      <c r="D25">
        <v>17.53</v>
      </c>
      <c r="E25">
        <v>8.64</v>
      </c>
      <c r="F25">
        <v>9.06</v>
      </c>
      <c r="G25">
        <v>8.4700000000000006</v>
      </c>
      <c r="H25">
        <v>7.64</v>
      </c>
      <c r="I25">
        <v>7.21</v>
      </c>
      <c r="J25">
        <v>7.39</v>
      </c>
      <c r="K25">
        <v>6.73</v>
      </c>
      <c r="L25">
        <v>5.73</v>
      </c>
    </row>
    <row r="26" spans="1:12">
      <c r="A26" t="s">
        <v>249</v>
      </c>
    </row>
    <row r="27" spans="1:12">
      <c r="A27" t="s">
        <v>248</v>
      </c>
      <c r="B27">
        <v>22.35</v>
      </c>
      <c r="C27">
        <v>18.3</v>
      </c>
      <c r="D27">
        <v>33.409999999999997</v>
      </c>
      <c r="E27">
        <v>-1.73</v>
      </c>
      <c r="F27">
        <v>-2.1</v>
      </c>
      <c r="G27">
        <v>-1.82</v>
      </c>
      <c r="H27">
        <v>-1.73</v>
      </c>
      <c r="I27">
        <v>-0.38</v>
      </c>
      <c r="J27">
        <v>-0.28000000000000003</v>
      </c>
      <c r="K27">
        <v>-0.32</v>
      </c>
      <c r="L27">
        <v>-0.3</v>
      </c>
    </row>
    <row r="28" spans="1:12">
      <c r="A28" t="s">
        <v>247</v>
      </c>
      <c r="B28">
        <v>33.01</v>
      </c>
      <c r="C28">
        <v>27.83</v>
      </c>
      <c r="D28">
        <v>49.06</v>
      </c>
      <c r="E28">
        <v>49.5</v>
      </c>
      <c r="F28">
        <v>53.66</v>
      </c>
      <c r="G28">
        <v>51.26</v>
      </c>
      <c r="H28">
        <v>46.7</v>
      </c>
      <c r="I28">
        <v>44.4</v>
      </c>
      <c r="J28">
        <v>44.84</v>
      </c>
      <c r="K28">
        <v>46.74</v>
      </c>
      <c r="L28">
        <v>50.3</v>
      </c>
    </row>
    <row r="29" spans="1:12">
      <c r="A29" t="s">
        <v>246</v>
      </c>
      <c r="B29">
        <v>-11.84</v>
      </c>
      <c r="C29">
        <v>-13.68</v>
      </c>
      <c r="D29">
        <v>-27.98</v>
      </c>
      <c r="E29">
        <v>-34</v>
      </c>
      <c r="F29">
        <v>-22.01</v>
      </c>
      <c r="G29">
        <v>-25.05</v>
      </c>
      <c r="H29">
        <v>-19.34</v>
      </c>
      <c r="I29">
        <v>-19.739999999999998</v>
      </c>
      <c r="J29">
        <v>-18.63</v>
      </c>
      <c r="K29">
        <v>-21.38</v>
      </c>
      <c r="L29">
        <v>-23.9</v>
      </c>
    </row>
    <row r="30" spans="1:12">
      <c r="A30" t="s">
        <v>245</v>
      </c>
      <c r="B30">
        <v>21.17</v>
      </c>
      <c r="C30">
        <v>14.14</v>
      </c>
      <c r="D30">
        <v>21.08</v>
      </c>
      <c r="E30">
        <v>15.5</v>
      </c>
      <c r="F30">
        <v>31.65</v>
      </c>
      <c r="G30">
        <v>26.21</v>
      </c>
      <c r="H30">
        <v>27.36</v>
      </c>
      <c r="I30">
        <v>24.66</v>
      </c>
      <c r="J30">
        <v>26.22</v>
      </c>
      <c r="K30">
        <v>25.37</v>
      </c>
      <c r="L30">
        <v>26.4</v>
      </c>
    </row>
    <row r="32" spans="1:12">
      <c r="A32" t="s">
        <v>244</v>
      </c>
      <c r="B32" t="s">
        <v>190</v>
      </c>
      <c r="C32" t="s">
        <v>189</v>
      </c>
      <c r="D32" t="s">
        <v>188</v>
      </c>
      <c r="E32" t="s">
        <v>187</v>
      </c>
      <c r="F32" t="s">
        <v>186</v>
      </c>
      <c r="G32" t="s">
        <v>185</v>
      </c>
      <c r="H32" t="s">
        <v>184</v>
      </c>
      <c r="I32" t="s">
        <v>183</v>
      </c>
      <c r="J32" t="s">
        <v>182</v>
      </c>
      <c r="K32" t="s">
        <v>181</v>
      </c>
      <c r="L32" t="s">
        <v>180</v>
      </c>
    </row>
    <row r="33" spans="1:12">
      <c r="A33" t="s">
        <v>243</v>
      </c>
      <c r="B33">
        <v>1.85</v>
      </c>
      <c r="C33">
        <v>8.6199999999999992</v>
      </c>
      <c r="D33">
        <v>6.72</v>
      </c>
      <c r="E33">
        <v>5.21</v>
      </c>
      <c r="F33">
        <v>8.3699999999999992</v>
      </c>
      <c r="G33">
        <v>14.98</v>
      </c>
      <c r="H33">
        <v>13.9</v>
      </c>
      <c r="I33">
        <v>14.45</v>
      </c>
      <c r="J33">
        <v>13.33</v>
      </c>
      <c r="K33">
        <v>12.52</v>
      </c>
      <c r="L33">
        <v>12.55</v>
      </c>
    </row>
    <row r="34" spans="1:12">
      <c r="A34" t="s">
        <v>242</v>
      </c>
      <c r="B34">
        <v>16.63</v>
      </c>
      <c r="C34">
        <v>11.34</v>
      </c>
      <c r="D34">
        <v>15.78</v>
      </c>
      <c r="E34">
        <v>16.38</v>
      </c>
      <c r="F34">
        <v>29.78</v>
      </c>
      <c r="G34">
        <v>23.17</v>
      </c>
      <c r="H34">
        <v>23.61</v>
      </c>
      <c r="I34">
        <v>21.5</v>
      </c>
      <c r="J34">
        <v>22.83</v>
      </c>
      <c r="K34">
        <v>22.39</v>
      </c>
      <c r="L34">
        <v>22.91</v>
      </c>
    </row>
    <row r="35" spans="1:12">
      <c r="A35" t="s">
        <v>241</v>
      </c>
      <c r="B35">
        <v>0.16</v>
      </c>
      <c r="C35">
        <v>0.22</v>
      </c>
      <c r="D35">
        <v>0.12</v>
      </c>
      <c r="E35">
        <v>0.11</v>
      </c>
      <c r="F35">
        <v>0.11</v>
      </c>
      <c r="G35">
        <v>0.13</v>
      </c>
      <c r="H35">
        <v>0.11</v>
      </c>
      <c r="I35">
        <v>0.11</v>
      </c>
      <c r="J35">
        <v>0.11</v>
      </c>
      <c r="K35">
        <v>0.11</v>
      </c>
      <c r="L35">
        <v>0.11</v>
      </c>
    </row>
    <row r="36" spans="1:12">
      <c r="A36" t="s">
        <v>240</v>
      </c>
      <c r="B36">
        <v>2.71</v>
      </c>
      <c r="C36">
        <v>2.54</v>
      </c>
      <c r="D36">
        <v>1.84</v>
      </c>
      <c r="E36">
        <v>1.85</v>
      </c>
      <c r="F36">
        <v>3.24</v>
      </c>
      <c r="G36">
        <v>3.04</v>
      </c>
      <c r="H36">
        <v>2.69</v>
      </c>
      <c r="I36">
        <v>2.4500000000000002</v>
      </c>
      <c r="J36">
        <v>2.57</v>
      </c>
      <c r="K36">
        <v>2.38</v>
      </c>
      <c r="L36">
        <v>2.5</v>
      </c>
    </row>
    <row r="37" spans="1:12">
      <c r="A37" t="s">
        <v>239</v>
      </c>
      <c r="B37">
        <v>5.38</v>
      </c>
      <c r="C37">
        <v>4.34</v>
      </c>
      <c r="D37">
        <v>4</v>
      </c>
      <c r="E37">
        <v>4.04</v>
      </c>
      <c r="F37">
        <v>3.9</v>
      </c>
      <c r="G37">
        <v>5.58</v>
      </c>
      <c r="H37">
        <v>5.26</v>
      </c>
      <c r="I37">
        <v>4.88</v>
      </c>
      <c r="J37">
        <v>4.9000000000000004</v>
      </c>
      <c r="K37">
        <v>4.8899999999999997</v>
      </c>
      <c r="L37">
        <v>4.78</v>
      </c>
    </row>
    <row r="38" spans="1:12">
      <c r="A38" t="s">
        <v>238</v>
      </c>
      <c r="B38">
        <v>13.96</v>
      </c>
      <c r="C38">
        <v>11.97</v>
      </c>
      <c r="D38">
        <v>7.67</v>
      </c>
      <c r="E38">
        <v>7.44</v>
      </c>
      <c r="F38">
        <v>12.86</v>
      </c>
      <c r="G38">
        <v>15.75</v>
      </c>
      <c r="H38">
        <v>14.54</v>
      </c>
      <c r="I38">
        <v>12.41</v>
      </c>
      <c r="J38">
        <v>12.58</v>
      </c>
      <c r="K38">
        <v>11.67</v>
      </c>
      <c r="L38">
        <v>12.01</v>
      </c>
    </row>
    <row r="39" spans="1:12">
      <c r="A39" t="s">
        <v>237</v>
      </c>
      <c r="B39">
        <v>3.97</v>
      </c>
      <c r="C39">
        <v>4.8099999999999996</v>
      </c>
      <c r="D39">
        <v>4.17</v>
      </c>
      <c r="E39">
        <v>5.3</v>
      </c>
      <c r="F39">
        <v>5.26</v>
      </c>
      <c r="G39">
        <v>6.28</v>
      </c>
      <c r="H39">
        <v>5.56</v>
      </c>
      <c r="I39">
        <v>5.03</v>
      </c>
      <c r="J39">
        <v>5.38</v>
      </c>
      <c r="K39">
        <v>5.31</v>
      </c>
      <c r="L39">
        <v>5.18</v>
      </c>
    </row>
    <row r="40" spans="1:12">
      <c r="A40" t="s">
        <v>236</v>
      </c>
      <c r="B40">
        <v>3.28</v>
      </c>
      <c r="C40">
        <v>2.08</v>
      </c>
      <c r="D40">
        <v>1.79</v>
      </c>
      <c r="E40">
        <v>1.54</v>
      </c>
      <c r="F40">
        <v>2.37</v>
      </c>
      <c r="G40">
        <v>2.17</v>
      </c>
      <c r="H40">
        <v>2.2400000000000002</v>
      </c>
      <c r="I40">
        <v>2.1</v>
      </c>
      <c r="J40">
        <v>2.11</v>
      </c>
      <c r="K40">
        <v>1.98</v>
      </c>
      <c r="L40">
        <v>1.95</v>
      </c>
    </row>
    <row r="42" spans="1:12">
      <c r="A42" t="s">
        <v>235</v>
      </c>
    </row>
    <row r="43" spans="1:12">
      <c r="B43" t="s">
        <v>190</v>
      </c>
      <c r="C43" t="s">
        <v>189</v>
      </c>
      <c r="D43" t="s">
        <v>188</v>
      </c>
      <c r="E43" t="s">
        <v>187</v>
      </c>
      <c r="F43" t="s">
        <v>186</v>
      </c>
      <c r="G43" t="s">
        <v>185</v>
      </c>
      <c r="H43" t="s">
        <v>184</v>
      </c>
      <c r="I43" t="s">
        <v>183</v>
      </c>
      <c r="J43" t="s">
        <v>182</v>
      </c>
      <c r="K43" t="s">
        <v>181</v>
      </c>
      <c r="L43" t="s">
        <v>196</v>
      </c>
    </row>
    <row r="44" spans="1:12">
      <c r="A44" t="s">
        <v>234</v>
      </c>
    </row>
    <row r="45" spans="1:12">
      <c r="A45" t="s">
        <v>230</v>
      </c>
      <c r="B45">
        <v>-20.94</v>
      </c>
      <c r="C45">
        <v>84.28</v>
      </c>
      <c r="D45">
        <v>-40.380000000000003</v>
      </c>
      <c r="E45">
        <v>-8.43</v>
      </c>
      <c r="F45">
        <v>-1.72</v>
      </c>
      <c r="G45">
        <v>256.24</v>
      </c>
      <c r="H45">
        <v>42.69</v>
      </c>
      <c r="I45">
        <v>-2.48</v>
      </c>
      <c r="J45">
        <v>-3.16</v>
      </c>
      <c r="K45">
        <v>-3.75</v>
      </c>
      <c r="L45">
        <v>4.88</v>
      </c>
    </row>
    <row r="46" spans="1:12">
      <c r="A46" t="s">
        <v>229</v>
      </c>
      <c r="B46">
        <v>6.84</v>
      </c>
      <c r="C46">
        <v>15.87</v>
      </c>
      <c r="D46">
        <v>-4.59</v>
      </c>
      <c r="E46">
        <v>0.2</v>
      </c>
      <c r="F46">
        <v>-18.739999999999998</v>
      </c>
      <c r="G46">
        <v>47.45</v>
      </c>
      <c r="H46">
        <v>70.95</v>
      </c>
      <c r="I46">
        <v>70.5</v>
      </c>
      <c r="J46">
        <v>10.45</v>
      </c>
      <c r="K46">
        <v>-3.13</v>
      </c>
    </row>
    <row r="47" spans="1:12">
      <c r="A47" t="s">
        <v>228</v>
      </c>
      <c r="B47">
        <v>20.5</v>
      </c>
      <c r="C47">
        <v>29.99</v>
      </c>
      <c r="D47">
        <v>6.03</v>
      </c>
      <c r="E47">
        <v>-3.22</v>
      </c>
      <c r="F47">
        <v>-4.8099999999999996</v>
      </c>
      <c r="G47">
        <v>28.64</v>
      </c>
      <c r="H47">
        <v>22.22</v>
      </c>
      <c r="I47">
        <v>34.86</v>
      </c>
      <c r="J47">
        <v>36.380000000000003</v>
      </c>
      <c r="K47">
        <v>35.81</v>
      </c>
    </row>
    <row r="48" spans="1:12">
      <c r="A48" t="s">
        <v>227</v>
      </c>
      <c r="E48">
        <v>6.96</v>
      </c>
      <c r="F48">
        <v>7.63</v>
      </c>
      <c r="G48">
        <v>24.5</v>
      </c>
      <c r="H48">
        <v>26.05</v>
      </c>
      <c r="I48">
        <v>19.579999999999998</v>
      </c>
      <c r="J48">
        <v>14.89</v>
      </c>
      <c r="K48">
        <v>13.7</v>
      </c>
    </row>
    <row r="49" spans="1:12">
      <c r="A49" t="s">
        <v>233</v>
      </c>
    </row>
    <row r="50" spans="1:12">
      <c r="A50" t="s">
        <v>230</v>
      </c>
      <c r="B50">
        <v>-13.37</v>
      </c>
      <c r="C50">
        <v>55.34</v>
      </c>
      <c r="D50">
        <v>5.12</v>
      </c>
      <c r="E50">
        <v>-7.62</v>
      </c>
      <c r="F50">
        <v>6.55</v>
      </c>
      <c r="G50">
        <v>240.31</v>
      </c>
      <c r="H50">
        <v>29.99</v>
      </c>
      <c r="I50">
        <v>-7.29</v>
      </c>
      <c r="J50">
        <v>-2.1800000000000002</v>
      </c>
      <c r="K50">
        <v>0.33</v>
      </c>
      <c r="L50">
        <v>21.14</v>
      </c>
    </row>
    <row r="51" spans="1:12">
      <c r="A51" t="s">
        <v>229</v>
      </c>
      <c r="B51">
        <v>6.69</v>
      </c>
      <c r="C51">
        <v>4.43</v>
      </c>
      <c r="D51">
        <v>12.26</v>
      </c>
      <c r="E51">
        <v>14.69</v>
      </c>
      <c r="F51">
        <v>1.1399999999999999</v>
      </c>
      <c r="G51">
        <v>49.62</v>
      </c>
      <c r="H51">
        <v>67.66</v>
      </c>
      <c r="I51">
        <v>60.07</v>
      </c>
      <c r="J51">
        <v>5.64</v>
      </c>
      <c r="K51">
        <v>-3.1</v>
      </c>
    </row>
    <row r="52" spans="1:12">
      <c r="A52" t="s">
        <v>228</v>
      </c>
      <c r="B52">
        <v>18.12</v>
      </c>
      <c r="C52">
        <v>19.079999999999998</v>
      </c>
      <c r="D52">
        <v>14.68</v>
      </c>
      <c r="E52">
        <v>2.0299999999999998</v>
      </c>
      <c r="F52">
        <v>6.84</v>
      </c>
      <c r="G52">
        <v>40.47</v>
      </c>
      <c r="H52">
        <v>35.56</v>
      </c>
      <c r="I52">
        <v>32.19</v>
      </c>
      <c r="J52">
        <v>33.71</v>
      </c>
      <c r="K52">
        <v>32.11</v>
      </c>
    </row>
    <row r="53" spans="1:12">
      <c r="A53" t="s">
        <v>227</v>
      </c>
      <c r="E53">
        <v>32.1</v>
      </c>
      <c r="F53">
        <v>10.82</v>
      </c>
      <c r="G53">
        <v>28.81</v>
      </c>
      <c r="H53">
        <v>27.05</v>
      </c>
      <c r="I53">
        <v>23.12</v>
      </c>
      <c r="J53">
        <v>16.8</v>
      </c>
      <c r="K53">
        <v>18.809999999999999</v>
      </c>
    </row>
    <row r="54" spans="1:12">
      <c r="A54" t="s">
        <v>232</v>
      </c>
    </row>
    <row r="55" spans="1:12">
      <c r="A55" t="s">
        <v>230</v>
      </c>
      <c r="B55">
        <v>8.8000000000000007</v>
      </c>
      <c r="C55">
        <v>25.68</v>
      </c>
      <c r="D55">
        <v>-17.03</v>
      </c>
      <c r="E55">
        <v>-4.9800000000000004</v>
      </c>
      <c r="F55">
        <v>78.67</v>
      </c>
      <c r="G55">
        <v>177.16</v>
      </c>
      <c r="H55">
        <v>45.44</v>
      </c>
      <c r="I55">
        <v>-11.21</v>
      </c>
      <c r="J55">
        <v>2.82</v>
      </c>
      <c r="K55">
        <v>-5.62</v>
      </c>
    </row>
    <row r="56" spans="1:12">
      <c r="A56" t="s">
        <v>229</v>
      </c>
      <c r="B56">
        <v>23.35</v>
      </c>
      <c r="C56">
        <v>3.27</v>
      </c>
      <c r="D56">
        <v>4.3</v>
      </c>
      <c r="E56">
        <v>-0.31</v>
      </c>
      <c r="F56">
        <v>12.1</v>
      </c>
      <c r="G56">
        <v>67.58</v>
      </c>
      <c r="H56">
        <v>93.12</v>
      </c>
      <c r="I56">
        <v>52.97</v>
      </c>
      <c r="J56">
        <v>9.91</v>
      </c>
      <c r="K56">
        <v>-4.84</v>
      </c>
    </row>
    <row r="57" spans="1:12">
      <c r="A57" t="s">
        <v>228</v>
      </c>
      <c r="C57">
        <v>20.02</v>
      </c>
      <c r="D57">
        <v>14.37</v>
      </c>
      <c r="E57">
        <v>-2.78</v>
      </c>
      <c r="F57">
        <v>14.01</v>
      </c>
      <c r="G57">
        <v>37.46</v>
      </c>
      <c r="H57">
        <v>41.53</v>
      </c>
      <c r="I57">
        <v>43.46</v>
      </c>
      <c r="J57">
        <v>45.74</v>
      </c>
      <c r="K57">
        <v>28.28</v>
      </c>
    </row>
    <row r="58" spans="1:12">
      <c r="A58" t="s">
        <v>227</v>
      </c>
      <c r="F58">
        <v>22.99</v>
      </c>
      <c r="H58">
        <v>30.33</v>
      </c>
      <c r="I58">
        <v>28.1</v>
      </c>
      <c r="J58">
        <v>19.03</v>
      </c>
      <c r="K58">
        <v>20.93</v>
      </c>
    </row>
    <row r="59" spans="1:12">
      <c r="A59" t="s">
        <v>231</v>
      </c>
    </row>
    <row r="60" spans="1:12">
      <c r="A60" t="s">
        <v>230</v>
      </c>
      <c r="B60">
        <v>8.3800000000000008</v>
      </c>
      <c r="C60">
        <v>-6.7</v>
      </c>
      <c r="D60">
        <v>-35.36</v>
      </c>
      <c r="E60">
        <v>5.98</v>
      </c>
      <c r="F60">
        <v>104.84</v>
      </c>
      <c r="G60">
        <v>78.739999999999995</v>
      </c>
      <c r="H60">
        <v>25.99</v>
      </c>
      <c r="I60">
        <v>-3.5</v>
      </c>
      <c r="J60">
        <v>16.489999999999998</v>
      </c>
      <c r="K60">
        <v>6.22</v>
      </c>
      <c r="L60">
        <v>42.35</v>
      </c>
    </row>
    <row r="61" spans="1:12">
      <c r="A61" t="s">
        <v>229</v>
      </c>
      <c r="B61">
        <v>20.46</v>
      </c>
      <c r="C61">
        <v>-6.58</v>
      </c>
      <c r="D61">
        <v>-13.22</v>
      </c>
      <c r="E61">
        <v>-13.86</v>
      </c>
      <c r="F61">
        <v>11.96</v>
      </c>
      <c r="G61">
        <v>57.14</v>
      </c>
      <c r="H61">
        <v>66.47</v>
      </c>
      <c r="I61">
        <v>29.53</v>
      </c>
      <c r="J61">
        <v>12.3</v>
      </c>
      <c r="K61">
        <v>6.09</v>
      </c>
    </row>
    <row r="62" spans="1:12">
      <c r="A62" t="s">
        <v>228</v>
      </c>
      <c r="C62">
        <v>-56.27</v>
      </c>
      <c r="D62">
        <v>1.06</v>
      </c>
      <c r="E62">
        <v>-11</v>
      </c>
      <c r="F62">
        <v>7.25</v>
      </c>
      <c r="G62">
        <v>18.54</v>
      </c>
      <c r="H62">
        <v>25.88</v>
      </c>
      <c r="I62">
        <v>36.380000000000003</v>
      </c>
      <c r="J62">
        <v>38.979999999999997</v>
      </c>
      <c r="K62">
        <v>21.88</v>
      </c>
    </row>
    <row r="63" spans="1:12">
      <c r="A63" t="s">
        <v>227</v>
      </c>
      <c r="F63">
        <v>-25.79</v>
      </c>
      <c r="H63">
        <v>-25.81</v>
      </c>
      <c r="I63">
        <v>17.399999999999999</v>
      </c>
      <c r="J63">
        <v>11.22</v>
      </c>
      <c r="K63">
        <v>14.33</v>
      </c>
    </row>
    <row r="65" spans="1:12">
      <c r="A65" t="s">
        <v>226</v>
      </c>
    </row>
    <row r="66" spans="1:12">
      <c r="A66" t="s">
        <v>225</v>
      </c>
      <c r="B66" t="s">
        <v>190</v>
      </c>
      <c r="C66" t="s">
        <v>189</v>
      </c>
      <c r="D66" t="s">
        <v>188</v>
      </c>
      <c r="E66" t="s">
        <v>187</v>
      </c>
      <c r="F66" t="s">
        <v>186</v>
      </c>
      <c r="G66" t="s">
        <v>185</v>
      </c>
      <c r="H66" t="s">
        <v>184</v>
      </c>
      <c r="I66" t="s">
        <v>183</v>
      </c>
      <c r="J66" t="s">
        <v>182</v>
      </c>
      <c r="K66" t="s">
        <v>181</v>
      </c>
      <c r="L66" t="s">
        <v>180</v>
      </c>
    </row>
    <row r="67" spans="1:12">
      <c r="A67" t="s">
        <v>224</v>
      </c>
      <c r="B67">
        <v>59.4</v>
      </c>
      <c r="C67">
        <v>45.88</v>
      </c>
      <c r="D67">
        <v>6.73</v>
      </c>
      <c r="E67">
        <v>3.68</v>
      </c>
      <c r="F67">
        <v>7.83</v>
      </c>
      <c r="G67">
        <v>230.52</v>
      </c>
      <c r="H67">
        <v>46.3</v>
      </c>
      <c r="I67">
        <v>0.63</v>
      </c>
      <c r="J67">
        <v>-7.13</v>
      </c>
      <c r="K67">
        <v>-9.5500000000000007</v>
      </c>
    </row>
    <row r="68" spans="1:12">
      <c r="A68" t="s">
        <v>223</v>
      </c>
    </row>
    <row r="69" spans="1:12">
      <c r="A69" t="s">
        <v>222</v>
      </c>
      <c r="B69">
        <v>172.96</v>
      </c>
      <c r="C69">
        <v>114.14</v>
      </c>
      <c r="D69">
        <v>74.25</v>
      </c>
      <c r="E69">
        <v>107.57</v>
      </c>
      <c r="F69">
        <v>203.27</v>
      </c>
      <c r="G69">
        <v>72.8</v>
      </c>
      <c r="H69">
        <v>71.39</v>
      </c>
      <c r="I69">
        <v>78.89</v>
      </c>
      <c r="J69">
        <v>110.85</v>
      </c>
      <c r="K69">
        <v>131.11000000000001</v>
      </c>
      <c r="L69">
        <v>119.72</v>
      </c>
    </row>
    <row r="70" spans="1:12">
      <c r="A70" t="s">
        <v>221</v>
      </c>
      <c r="B70">
        <v>-132.76</v>
      </c>
      <c r="C70">
        <v>-82.32</v>
      </c>
      <c r="D70">
        <v>-17.29</v>
      </c>
      <c r="E70">
        <v>-43.07</v>
      </c>
      <c r="F70">
        <v>-132.51</v>
      </c>
      <c r="G70">
        <v>-7.14</v>
      </c>
      <c r="H70">
        <v>-4.08</v>
      </c>
      <c r="I70">
        <v>-9.43</v>
      </c>
      <c r="J70">
        <v>-44.23</v>
      </c>
      <c r="K70">
        <v>-68.5</v>
      </c>
      <c r="L70">
        <v>-54.65</v>
      </c>
    </row>
    <row r="71" spans="1:12">
      <c r="A71" t="s">
        <v>220</v>
      </c>
      <c r="B71">
        <v>-7.98</v>
      </c>
      <c r="C71">
        <v>-7.26</v>
      </c>
      <c r="D71">
        <v>-1.1000000000000001</v>
      </c>
      <c r="E71">
        <v>-2.63</v>
      </c>
      <c r="F71">
        <v>-4.45</v>
      </c>
      <c r="G71">
        <v>-0.31</v>
      </c>
      <c r="H71">
        <v>-0.17</v>
      </c>
      <c r="I71">
        <v>-0.44</v>
      </c>
      <c r="J71">
        <v>-1.94</v>
      </c>
      <c r="K71">
        <v>-3.06</v>
      </c>
      <c r="L71">
        <v>-2.39</v>
      </c>
    </row>
    <row r="73" spans="1:12">
      <c r="A73" t="s">
        <v>219</v>
      </c>
    </row>
    <row r="74" spans="1:12">
      <c r="A74" t="s">
        <v>218</v>
      </c>
      <c r="B74" t="s">
        <v>190</v>
      </c>
      <c r="C74" t="s">
        <v>189</v>
      </c>
      <c r="D74" t="s">
        <v>188</v>
      </c>
      <c r="E74" t="s">
        <v>187</v>
      </c>
      <c r="F74" t="s">
        <v>186</v>
      </c>
      <c r="G74" t="s">
        <v>185</v>
      </c>
      <c r="H74" t="s">
        <v>184</v>
      </c>
      <c r="I74" t="s">
        <v>183</v>
      </c>
      <c r="J74" t="s">
        <v>182</v>
      </c>
      <c r="K74" t="s">
        <v>181</v>
      </c>
      <c r="L74" t="s">
        <v>196</v>
      </c>
    </row>
    <row r="75" spans="1:12">
      <c r="A75" t="s">
        <v>217</v>
      </c>
      <c r="B75">
        <v>2.7</v>
      </c>
      <c r="C75">
        <v>4.21</v>
      </c>
      <c r="D75">
        <v>4.51</v>
      </c>
      <c r="E75">
        <v>6.06</v>
      </c>
      <c r="F75">
        <v>3.13</v>
      </c>
      <c r="G75">
        <v>3.4</v>
      </c>
      <c r="H75">
        <v>5.47</v>
      </c>
      <c r="I75">
        <v>4.8899999999999997</v>
      </c>
      <c r="J75">
        <v>3.95</v>
      </c>
      <c r="K75">
        <v>2.79</v>
      </c>
      <c r="L75">
        <v>1.82</v>
      </c>
    </row>
    <row r="76" spans="1:12">
      <c r="A76" t="s">
        <v>216</v>
      </c>
      <c r="B76">
        <v>0.71</v>
      </c>
      <c r="C76">
        <v>0.51</v>
      </c>
      <c r="D76">
        <v>0.18</v>
      </c>
      <c r="E76">
        <v>1.19</v>
      </c>
      <c r="F76">
        <v>1.1399999999999999</v>
      </c>
      <c r="G76">
        <v>0.85</v>
      </c>
      <c r="H76">
        <v>0.91</v>
      </c>
      <c r="I76">
        <v>0.67</v>
      </c>
      <c r="J76">
        <v>1.07</v>
      </c>
      <c r="K76">
        <v>0.74</v>
      </c>
      <c r="L76">
        <v>0.76</v>
      </c>
    </row>
    <row r="77" spans="1:12">
      <c r="A77" t="s">
        <v>215</v>
      </c>
      <c r="B77">
        <v>1.51</v>
      </c>
      <c r="C77">
        <v>1.26</v>
      </c>
      <c r="D77">
        <v>0.15</v>
      </c>
      <c r="G77">
        <v>0.72</v>
      </c>
      <c r="H77">
        <v>0.59</v>
      </c>
      <c r="I77">
        <v>0.13</v>
      </c>
      <c r="J77">
        <v>0.09</v>
      </c>
      <c r="K77">
        <v>7.0000000000000007E-2</v>
      </c>
      <c r="L77">
        <v>0.13</v>
      </c>
    </row>
    <row r="78" spans="1:12">
      <c r="A78" t="s">
        <v>214</v>
      </c>
      <c r="B78">
        <v>2.19</v>
      </c>
      <c r="C78">
        <v>2.3199999999999998</v>
      </c>
      <c r="D78">
        <v>2.61</v>
      </c>
      <c r="E78">
        <v>3.94</v>
      </c>
      <c r="F78">
        <v>5.32</v>
      </c>
      <c r="G78">
        <v>9.6199999999999992</v>
      </c>
      <c r="H78">
        <v>8.6300000000000008</v>
      </c>
      <c r="I78">
        <v>8.9</v>
      </c>
      <c r="J78">
        <v>9.34</v>
      </c>
      <c r="K78">
        <v>7.91</v>
      </c>
      <c r="L78">
        <v>8.49</v>
      </c>
    </row>
    <row r="79" spans="1:12">
      <c r="A79" t="s">
        <v>213</v>
      </c>
      <c r="B79">
        <v>7.11</v>
      </c>
      <c r="C79">
        <v>8.3000000000000007</v>
      </c>
      <c r="D79">
        <v>7.45</v>
      </c>
      <c r="E79">
        <v>11.19</v>
      </c>
      <c r="F79">
        <v>9.59</v>
      </c>
      <c r="G79">
        <v>14.58</v>
      </c>
      <c r="H79">
        <v>15.6</v>
      </c>
      <c r="I79">
        <v>14.58</v>
      </c>
      <c r="J79">
        <v>14.44</v>
      </c>
      <c r="K79">
        <v>11.51</v>
      </c>
      <c r="L79">
        <v>11.2</v>
      </c>
    </row>
    <row r="80" spans="1:12">
      <c r="A80" t="s">
        <v>212</v>
      </c>
      <c r="B80">
        <v>77.260000000000005</v>
      </c>
      <c r="C80">
        <v>83.97</v>
      </c>
      <c r="D80">
        <v>86.7</v>
      </c>
      <c r="E80">
        <v>84.65</v>
      </c>
      <c r="F80">
        <v>85.58</v>
      </c>
      <c r="G80">
        <v>72.959999999999994</v>
      </c>
      <c r="H80">
        <v>73.42</v>
      </c>
      <c r="I80">
        <v>75.78</v>
      </c>
      <c r="J80">
        <v>77.14</v>
      </c>
      <c r="K80">
        <v>81.19</v>
      </c>
      <c r="L80">
        <v>82.03</v>
      </c>
    </row>
    <row r="81" spans="1:12">
      <c r="A81" t="s">
        <v>211</v>
      </c>
      <c r="B81">
        <v>0.56000000000000005</v>
      </c>
      <c r="C81">
        <v>0.68</v>
      </c>
      <c r="D81">
        <v>0.33</v>
      </c>
      <c r="E81">
        <v>0.21</v>
      </c>
      <c r="F81">
        <v>0.1</v>
      </c>
      <c r="G81">
        <v>10.1</v>
      </c>
      <c r="H81">
        <v>8.1999999999999993</v>
      </c>
      <c r="I81">
        <v>6.16</v>
      </c>
      <c r="J81">
        <v>4.42</v>
      </c>
      <c r="K81">
        <v>3.34</v>
      </c>
      <c r="L81">
        <v>2.96</v>
      </c>
    </row>
    <row r="82" spans="1:12">
      <c r="A82" t="s">
        <v>210</v>
      </c>
      <c r="B82">
        <v>15.06</v>
      </c>
      <c r="C82">
        <v>7.05</v>
      </c>
      <c r="D82">
        <v>5.53</v>
      </c>
      <c r="E82">
        <v>3.94</v>
      </c>
      <c r="F82">
        <v>4.7300000000000004</v>
      </c>
      <c r="G82">
        <v>2.36</v>
      </c>
      <c r="H82">
        <v>2.78</v>
      </c>
      <c r="I82">
        <v>3.48</v>
      </c>
      <c r="J82">
        <v>4</v>
      </c>
      <c r="K82">
        <v>3.96</v>
      </c>
      <c r="L82">
        <v>3.81</v>
      </c>
    </row>
    <row r="83" spans="1:12">
      <c r="A83" t="s">
        <v>209</v>
      </c>
      <c r="B83">
        <v>100</v>
      </c>
      <c r="C83">
        <v>100</v>
      </c>
      <c r="D83">
        <v>100</v>
      </c>
      <c r="E83">
        <v>100</v>
      </c>
      <c r="F83">
        <v>100</v>
      </c>
      <c r="G83">
        <v>100</v>
      </c>
      <c r="H83">
        <v>100</v>
      </c>
      <c r="I83">
        <v>100</v>
      </c>
      <c r="J83">
        <v>100</v>
      </c>
      <c r="K83">
        <v>100</v>
      </c>
      <c r="L83">
        <v>100</v>
      </c>
    </row>
    <row r="84" spans="1:12">
      <c r="A84" t="s">
        <v>208</v>
      </c>
      <c r="B84">
        <v>0.18</v>
      </c>
      <c r="C84">
        <v>0.17</v>
      </c>
      <c r="D84">
        <v>0.05</v>
      </c>
      <c r="E84">
        <v>0.01</v>
      </c>
      <c r="F84">
        <v>0.01</v>
      </c>
      <c r="G84">
        <v>0.8</v>
      </c>
      <c r="H84">
        <v>0.95</v>
      </c>
      <c r="I84">
        <v>0.8</v>
      </c>
      <c r="J84">
        <v>0.73</v>
      </c>
      <c r="K84">
        <v>0.68</v>
      </c>
      <c r="L84">
        <v>0.56999999999999995</v>
      </c>
    </row>
    <row r="85" spans="1:12">
      <c r="A85" t="s">
        <v>207</v>
      </c>
    </row>
    <row r="86" spans="1:12">
      <c r="A86" t="s">
        <v>206</v>
      </c>
    </row>
    <row r="87" spans="1:12">
      <c r="A87" t="s">
        <v>205</v>
      </c>
      <c r="B87">
        <v>4.66</v>
      </c>
      <c r="C87">
        <v>5.65</v>
      </c>
      <c r="D87">
        <v>5.79</v>
      </c>
      <c r="E87">
        <v>0.89</v>
      </c>
      <c r="F87">
        <v>1.01</v>
      </c>
      <c r="G87">
        <v>0.73</v>
      </c>
      <c r="H87">
        <v>0.71</v>
      </c>
      <c r="I87">
        <v>0.69</v>
      </c>
      <c r="J87">
        <v>0.61</v>
      </c>
      <c r="K87">
        <v>0.61</v>
      </c>
      <c r="L87">
        <v>0.59</v>
      </c>
    </row>
    <row r="88" spans="1:12">
      <c r="A88" t="s">
        <v>204</v>
      </c>
      <c r="B88">
        <v>1.91</v>
      </c>
      <c r="D88">
        <v>1.1299999999999999</v>
      </c>
    </row>
    <row r="89" spans="1:12">
      <c r="A89" t="s">
        <v>203</v>
      </c>
      <c r="B89">
        <v>6.75</v>
      </c>
      <c r="C89">
        <v>5.82</v>
      </c>
      <c r="D89">
        <v>6.97</v>
      </c>
      <c r="E89">
        <v>0.9</v>
      </c>
      <c r="F89">
        <v>1.01</v>
      </c>
      <c r="G89">
        <v>1.53</v>
      </c>
      <c r="H89">
        <v>1.66</v>
      </c>
      <c r="I89">
        <v>1.49</v>
      </c>
      <c r="J89">
        <v>1.34</v>
      </c>
      <c r="K89">
        <v>1.29</v>
      </c>
      <c r="L89">
        <v>1.1599999999999999</v>
      </c>
    </row>
    <row r="90" spans="1:12">
      <c r="A90" t="s">
        <v>202</v>
      </c>
      <c r="B90">
        <v>71.3</v>
      </c>
      <c r="C90">
        <v>68.44</v>
      </c>
      <c r="D90">
        <v>67.14</v>
      </c>
      <c r="E90">
        <v>67.64</v>
      </c>
      <c r="F90">
        <v>66.02</v>
      </c>
      <c r="G90">
        <v>69.430000000000007</v>
      </c>
      <c r="H90">
        <v>67.989999999999995</v>
      </c>
      <c r="I90">
        <v>66.69</v>
      </c>
      <c r="J90">
        <v>67.7</v>
      </c>
      <c r="K90">
        <v>68.37</v>
      </c>
      <c r="L90">
        <v>67.48</v>
      </c>
    </row>
    <row r="91" spans="1:12">
      <c r="A91" t="s">
        <v>201</v>
      </c>
      <c r="B91">
        <v>2.93</v>
      </c>
      <c r="C91">
        <v>2.7</v>
      </c>
      <c r="D91">
        <v>0.87</v>
      </c>
      <c r="E91">
        <v>6.73</v>
      </c>
      <c r="F91">
        <v>7.3</v>
      </c>
      <c r="G91">
        <v>11.08</v>
      </c>
      <c r="H91">
        <v>11.3</v>
      </c>
      <c r="I91">
        <v>11.32</v>
      </c>
      <c r="J91">
        <v>10.52</v>
      </c>
      <c r="K91">
        <v>9.8800000000000008</v>
      </c>
      <c r="L91">
        <v>10.39</v>
      </c>
    </row>
    <row r="92" spans="1:12">
      <c r="A92" t="s">
        <v>200</v>
      </c>
      <c r="B92">
        <v>80.98</v>
      </c>
      <c r="C92">
        <v>76.95</v>
      </c>
      <c r="D92">
        <v>74.98</v>
      </c>
      <c r="E92">
        <v>75.27</v>
      </c>
      <c r="F92">
        <v>74.33</v>
      </c>
      <c r="G92">
        <v>82.04</v>
      </c>
      <c r="H92">
        <v>80.95</v>
      </c>
      <c r="I92">
        <v>79.489999999999995</v>
      </c>
      <c r="J92">
        <v>79.56</v>
      </c>
      <c r="K92">
        <v>79.540000000000006</v>
      </c>
      <c r="L92">
        <v>79.040000000000006</v>
      </c>
    </row>
    <row r="93" spans="1:12">
      <c r="A93" t="s">
        <v>199</v>
      </c>
      <c r="B93">
        <v>19.02</v>
      </c>
      <c r="C93">
        <v>23.05</v>
      </c>
      <c r="D93">
        <v>25.02</v>
      </c>
      <c r="E93">
        <v>24.73</v>
      </c>
      <c r="F93">
        <v>25.67</v>
      </c>
      <c r="G93">
        <v>17.96</v>
      </c>
      <c r="H93">
        <v>19.05</v>
      </c>
      <c r="I93">
        <v>20.51</v>
      </c>
      <c r="J93">
        <v>20.440000000000001</v>
      </c>
      <c r="K93">
        <v>20.46</v>
      </c>
      <c r="L93">
        <v>20.96</v>
      </c>
    </row>
    <row r="94" spans="1:12">
      <c r="A94" t="s">
        <v>198</v>
      </c>
      <c r="B94">
        <v>100</v>
      </c>
      <c r="C94">
        <v>100</v>
      </c>
      <c r="D94">
        <v>100</v>
      </c>
      <c r="E94">
        <v>100</v>
      </c>
      <c r="F94">
        <v>100</v>
      </c>
      <c r="G94">
        <v>100</v>
      </c>
      <c r="H94">
        <v>100</v>
      </c>
      <c r="I94">
        <v>100</v>
      </c>
      <c r="J94">
        <v>100</v>
      </c>
      <c r="K94">
        <v>100</v>
      </c>
      <c r="L94">
        <v>100</v>
      </c>
    </row>
    <row r="96" spans="1:12">
      <c r="A96" t="s">
        <v>197</v>
      </c>
      <c r="B96" t="s">
        <v>190</v>
      </c>
      <c r="C96" t="s">
        <v>189</v>
      </c>
      <c r="D96" t="s">
        <v>188</v>
      </c>
      <c r="E96" t="s">
        <v>187</v>
      </c>
      <c r="F96" t="s">
        <v>186</v>
      </c>
      <c r="G96" t="s">
        <v>185</v>
      </c>
      <c r="H96" t="s">
        <v>184</v>
      </c>
      <c r="I96" t="s">
        <v>183</v>
      </c>
      <c r="J96" t="s">
        <v>182</v>
      </c>
      <c r="K96" t="s">
        <v>181</v>
      </c>
      <c r="L96" t="s">
        <v>196</v>
      </c>
    </row>
    <row r="97" spans="1:12">
      <c r="A97" t="s">
        <v>168</v>
      </c>
      <c r="B97">
        <v>1.08</v>
      </c>
      <c r="C97">
        <v>1.43</v>
      </c>
      <c r="D97">
        <v>1.07</v>
      </c>
      <c r="E97">
        <v>12.43</v>
      </c>
      <c r="F97">
        <v>9.4600000000000009</v>
      </c>
      <c r="G97">
        <v>9.57</v>
      </c>
      <c r="H97">
        <v>9.4</v>
      </c>
      <c r="I97">
        <v>9.82</v>
      </c>
      <c r="J97">
        <v>10.8</v>
      </c>
      <c r="K97">
        <v>8.93</v>
      </c>
      <c r="L97">
        <v>9.6300000000000008</v>
      </c>
    </row>
    <row r="98" spans="1:12">
      <c r="A98" t="s">
        <v>195</v>
      </c>
      <c r="B98">
        <v>0.52</v>
      </c>
      <c r="C98">
        <v>0.81</v>
      </c>
      <c r="D98">
        <v>0.67</v>
      </c>
      <c r="E98">
        <v>8.06</v>
      </c>
      <c r="F98">
        <v>4.21</v>
      </c>
      <c r="G98">
        <v>2.78</v>
      </c>
      <c r="H98">
        <v>3.84</v>
      </c>
      <c r="I98">
        <v>3.74</v>
      </c>
      <c r="J98">
        <v>3.75</v>
      </c>
      <c r="K98">
        <v>2.74</v>
      </c>
      <c r="L98">
        <v>2.21</v>
      </c>
    </row>
    <row r="99" spans="1:12">
      <c r="A99" t="s">
        <v>194</v>
      </c>
      <c r="B99">
        <v>5.38</v>
      </c>
      <c r="C99">
        <v>4.34</v>
      </c>
      <c r="D99">
        <v>4</v>
      </c>
      <c r="E99">
        <v>4.04</v>
      </c>
      <c r="F99">
        <v>3.9</v>
      </c>
      <c r="G99">
        <v>5.58</v>
      </c>
      <c r="H99">
        <v>5.26</v>
      </c>
      <c r="I99">
        <v>4.88</v>
      </c>
      <c r="J99">
        <v>4.9000000000000004</v>
      </c>
      <c r="K99">
        <v>4.8899999999999997</v>
      </c>
      <c r="L99">
        <v>4.78</v>
      </c>
    </row>
    <row r="100" spans="1:12">
      <c r="A100" t="s">
        <v>193</v>
      </c>
      <c r="B100">
        <v>3.85</v>
      </c>
      <c r="C100">
        <v>3.03</v>
      </c>
      <c r="D100">
        <v>2.68</v>
      </c>
      <c r="E100">
        <v>2.73</v>
      </c>
      <c r="F100">
        <v>2.57</v>
      </c>
      <c r="G100">
        <v>3.87</v>
      </c>
      <c r="H100">
        <v>3.57</v>
      </c>
      <c r="I100">
        <v>3.25</v>
      </c>
      <c r="J100">
        <v>3.31</v>
      </c>
      <c r="K100">
        <v>3.34</v>
      </c>
      <c r="L100">
        <v>3.23</v>
      </c>
    </row>
    <row r="102" spans="1:12">
      <c r="A102" t="s">
        <v>192</v>
      </c>
    </row>
    <row r="103" spans="1:12">
      <c r="A103" t="s">
        <v>191</v>
      </c>
      <c r="B103" t="s">
        <v>190</v>
      </c>
      <c r="C103" t="s">
        <v>189</v>
      </c>
      <c r="D103" t="s">
        <v>188</v>
      </c>
      <c r="E103" t="s">
        <v>187</v>
      </c>
      <c r="F103" t="s">
        <v>186</v>
      </c>
      <c r="G103" t="s">
        <v>185</v>
      </c>
      <c r="H103" t="s">
        <v>184</v>
      </c>
      <c r="I103" t="s">
        <v>183</v>
      </c>
      <c r="J103" t="s">
        <v>182</v>
      </c>
      <c r="K103" t="s">
        <v>181</v>
      </c>
      <c r="L103" t="s">
        <v>180</v>
      </c>
    </row>
    <row r="104" spans="1:12">
      <c r="A104" t="s">
        <v>179</v>
      </c>
      <c r="B104">
        <v>16.850000000000001</v>
      </c>
      <c r="C104">
        <v>9.68</v>
      </c>
      <c r="D104">
        <v>10.89</v>
      </c>
      <c r="E104">
        <v>4.1500000000000004</v>
      </c>
      <c r="F104">
        <v>2.2000000000000002</v>
      </c>
      <c r="G104">
        <v>8.64</v>
      </c>
      <c r="H104">
        <v>9.77</v>
      </c>
      <c r="I104">
        <v>6.44</v>
      </c>
      <c r="J104">
        <v>5.37</v>
      </c>
      <c r="K104">
        <v>4.5999999999999996</v>
      </c>
      <c r="L104">
        <v>6.34</v>
      </c>
    </row>
    <row r="105" spans="1:12">
      <c r="A105" t="s">
        <v>178</v>
      </c>
      <c r="B105">
        <v>143.09</v>
      </c>
      <c r="C105">
        <v>51.16</v>
      </c>
      <c r="E105">
        <v>5.85</v>
      </c>
      <c r="G105">
        <v>78.209999999999994</v>
      </c>
      <c r="H105">
        <v>44.42</v>
      </c>
      <c r="I105">
        <v>24.06</v>
      </c>
      <c r="J105">
        <v>7.38</v>
      </c>
      <c r="K105">
        <v>6.01</v>
      </c>
      <c r="L105">
        <v>8.39</v>
      </c>
    </row>
    <row r="106" spans="1:12">
      <c r="A106" t="s">
        <v>177</v>
      </c>
      <c r="B106">
        <v>13.47</v>
      </c>
      <c r="C106">
        <v>6.38</v>
      </c>
      <c r="E106">
        <v>2.0499999999999998</v>
      </c>
      <c r="F106">
        <v>0.74</v>
      </c>
      <c r="G106">
        <v>43.43</v>
      </c>
      <c r="H106">
        <v>59.22</v>
      </c>
      <c r="I106">
        <v>57.53</v>
      </c>
      <c r="J106">
        <v>51.39</v>
      </c>
      <c r="K106">
        <v>51.66</v>
      </c>
      <c r="L106">
        <v>47.13</v>
      </c>
    </row>
    <row r="107" spans="1:12">
      <c r="A107" t="s">
        <v>176</v>
      </c>
      <c r="B107">
        <v>146.47</v>
      </c>
      <c r="C107">
        <v>54.47</v>
      </c>
      <c r="E107">
        <v>7.95</v>
      </c>
      <c r="G107">
        <v>43.42</v>
      </c>
      <c r="H107">
        <v>-5.0199999999999996</v>
      </c>
      <c r="I107">
        <v>-27.03</v>
      </c>
      <c r="J107">
        <v>-38.630000000000003</v>
      </c>
      <c r="K107">
        <v>-41.06</v>
      </c>
      <c r="L107">
        <v>-32.4</v>
      </c>
    </row>
    <row r="108" spans="1:12">
      <c r="A108" t="s">
        <v>175</v>
      </c>
      <c r="B108">
        <v>21.66</v>
      </c>
      <c r="C108">
        <v>37.69</v>
      </c>
      <c r="D108">
        <v>33.51</v>
      </c>
      <c r="E108">
        <v>88.04</v>
      </c>
      <c r="F108">
        <v>165.9</v>
      </c>
      <c r="G108">
        <v>42.25</v>
      </c>
      <c r="H108">
        <v>37.36</v>
      </c>
      <c r="I108">
        <v>56.69</v>
      </c>
      <c r="J108">
        <v>67.92</v>
      </c>
      <c r="K108">
        <v>79.42</v>
      </c>
      <c r="L108">
        <v>57.57</v>
      </c>
    </row>
    <row r="109" spans="1:12">
      <c r="A109" t="s">
        <v>174</v>
      </c>
      <c r="B109">
        <v>2.5499999999999998</v>
      </c>
      <c r="C109">
        <v>7.13</v>
      </c>
      <c r="E109">
        <v>62.44</v>
      </c>
      <c r="G109">
        <v>4.67</v>
      </c>
      <c r="H109">
        <v>8.2200000000000006</v>
      </c>
      <c r="I109">
        <v>15.17</v>
      </c>
      <c r="J109">
        <v>49.43</v>
      </c>
      <c r="K109">
        <v>60.78</v>
      </c>
      <c r="L109">
        <v>43.49</v>
      </c>
    </row>
    <row r="110" spans="1:12">
      <c r="A110" t="s">
        <v>173</v>
      </c>
      <c r="B110">
        <v>0.22</v>
      </c>
      <c r="C110">
        <v>0.28000000000000003</v>
      </c>
      <c r="D110">
        <v>0.14000000000000001</v>
      </c>
      <c r="E110">
        <v>0.13</v>
      </c>
      <c r="F110">
        <v>0.13</v>
      </c>
      <c r="G110">
        <v>0.17</v>
      </c>
      <c r="H110">
        <v>0.16</v>
      </c>
      <c r="I110">
        <v>0.15</v>
      </c>
      <c r="J110">
        <v>0.15</v>
      </c>
      <c r="K110">
        <v>0.13</v>
      </c>
      <c r="L110">
        <v>0.14000000000000001</v>
      </c>
    </row>
    <row r="111" spans="1:12">
      <c r="A111" t="s">
        <v>172</v>
      </c>
      <c r="B111">
        <v>0.16</v>
      </c>
      <c r="C111">
        <v>0.22</v>
      </c>
      <c r="D111">
        <v>0.12</v>
      </c>
      <c r="E111">
        <v>0.11</v>
      </c>
      <c r="F111">
        <v>0.11</v>
      </c>
      <c r="G111">
        <v>0.13</v>
      </c>
      <c r="H111">
        <v>0.11</v>
      </c>
      <c r="I111">
        <v>0.11</v>
      </c>
      <c r="J111">
        <v>0.11</v>
      </c>
      <c r="K111">
        <v>0.11</v>
      </c>
      <c r="L111">
        <v>0.11</v>
      </c>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1"/>
  <sheetViews>
    <sheetView workbookViewId="0"/>
  </sheetViews>
  <sheetFormatPr defaultRowHeight="14.5"/>
  <sheetData>
    <row r="1" spans="1:12">
      <c r="A1" t="s">
        <v>319</v>
      </c>
    </row>
    <row r="2" spans="1:12">
      <c r="A2" t="s">
        <v>271</v>
      </c>
    </row>
    <row r="3" spans="1:12">
      <c r="B3" t="s">
        <v>190</v>
      </c>
      <c r="C3" t="s">
        <v>189</v>
      </c>
      <c r="D3" t="s">
        <v>188</v>
      </c>
      <c r="E3" t="s">
        <v>187</v>
      </c>
      <c r="F3" t="s">
        <v>186</v>
      </c>
      <c r="G3" t="s">
        <v>185</v>
      </c>
      <c r="H3" t="s">
        <v>184</v>
      </c>
      <c r="I3" t="s">
        <v>183</v>
      </c>
      <c r="J3" t="s">
        <v>182</v>
      </c>
      <c r="K3" t="s">
        <v>181</v>
      </c>
      <c r="L3" t="s">
        <v>180</v>
      </c>
    </row>
    <row r="4" spans="1:12">
      <c r="A4" t="s">
        <v>320</v>
      </c>
      <c r="B4" s="67">
        <v>2461</v>
      </c>
      <c r="C4" s="67">
        <v>2594</v>
      </c>
      <c r="D4" s="67">
        <v>2759</v>
      </c>
      <c r="E4" s="67">
        <v>2910</v>
      </c>
      <c r="F4" s="67">
        <v>3104</v>
      </c>
      <c r="G4" s="67">
        <v>3418</v>
      </c>
      <c r="H4" s="67">
        <v>3913</v>
      </c>
      <c r="I4" s="67">
        <v>4472</v>
      </c>
      <c r="J4" s="67">
        <v>4852</v>
      </c>
      <c r="K4" s="67">
        <v>4935</v>
      </c>
      <c r="L4" s="67">
        <v>5292</v>
      </c>
    </row>
    <row r="5" spans="1:12">
      <c r="A5" t="s">
        <v>269</v>
      </c>
      <c r="B5">
        <v>76</v>
      </c>
      <c r="C5">
        <v>38.1</v>
      </c>
      <c r="D5">
        <v>75.400000000000006</v>
      </c>
      <c r="E5">
        <v>47.8</v>
      </c>
      <c r="F5">
        <v>46.8</v>
      </c>
      <c r="G5">
        <v>45.9</v>
      </c>
      <c r="H5">
        <v>44.2</v>
      </c>
      <c r="I5">
        <v>45.7</v>
      </c>
      <c r="J5">
        <v>45.8</v>
      </c>
      <c r="K5">
        <v>47.5</v>
      </c>
      <c r="L5">
        <v>47.1</v>
      </c>
    </row>
    <row r="6" spans="1:12">
      <c r="A6" t="s">
        <v>321</v>
      </c>
      <c r="B6">
        <v>550</v>
      </c>
      <c r="C6">
        <v>312</v>
      </c>
      <c r="D6">
        <v>831</v>
      </c>
      <c r="E6">
        <v>831</v>
      </c>
      <c r="F6">
        <v>888</v>
      </c>
      <c r="G6">
        <v>956</v>
      </c>
      <c r="H6" s="67">
        <v>1053</v>
      </c>
      <c r="I6" s="67">
        <v>1212</v>
      </c>
      <c r="J6" s="67">
        <v>1323</v>
      </c>
      <c r="K6" s="67">
        <v>1392</v>
      </c>
      <c r="L6" s="67">
        <v>1476</v>
      </c>
    </row>
    <row r="7" spans="1:12">
      <c r="A7" t="s">
        <v>267</v>
      </c>
      <c r="B7">
        <v>22.3</v>
      </c>
      <c r="C7">
        <v>12</v>
      </c>
      <c r="D7">
        <v>30.1</v>
      </c>
      <c r="E7">
        <v>28.6</v>
      </c>
      <c r="F7">
        <v>28.6</v>
      </c>
      <c r="G7">
        <v>28</v>
      </c>
      <c r="H7">
        <v>26.9</v>
      </c>
      <c r="I7">
        <v>27.1</v>
      </c>
      <c r="J7">
        <v>27.3</v>
      </c>
      <c r="K7">
        <v>28.2</v>
      </c>
      <c r="L7">
        <v>27.9</v>
      </c>
    </row>
    <row r="8" spans="1:12">
      <c r="A8" t="s">
        <v>322</v>
      </c>
      <c r="B8">
        <v>272</v>
      </c>
      <c r="C8">
        <v>137</v>
      </c>
      <c r="D8">
        <v>730</v>
      </c>
      <c r="E8">
        <v>496</v>
      </c>
      <c r="F8">
        <v>563</v>
      </c>
      <c r="G8">
        <v>631</v>
      </c>
      <c r="H8">
        <v>684</v>
      </c>
      <c r="I8">
        <v>826</v>
      </c>
      <c r="J8" s="67">
        <v>1002</v>
      </c>
      <c r="K8" s="67">
        <v>1002</v>
      </c>
      <c r="L8" s="67">
        <v>1049</v>
      </c>
    </row>
    <row r="9" spans="1:12">
      <c r="A9" t="s">
        <v>323</v>
      </c>
      <c r="C9">
        <v>0.33</v>
      </c>
      <c r="D9">
        <v>1.64</v>
      </c>
      <c r="E9">
        <v>1.1200000000000001</v>
      </c>
      <c r="F9">
        <v>1.27</v>
      </c>
      <c r="G9">
        <v>1.42</v>
      </c>
      <c r="H9">
        <v>1.57</v>
      </c>
      <c r="I9">
        <v>1.89</v>
      </c>
      <c r="J9">
        <v>2.29</v>
      </c>
      <c r="K9">
        <v>2.33</v>
      </c>
      <c r="L9">
        <v>2.44</v>
      </c>
    </row>
    <row r="10" spans="1:12">
      <c r="A10" t="s">
        <v>324</v>
      </c>
      <c r="D10">
        <v>0.3</v>
      </c>
      <c r="E10">
        <v>0.17</v>
      </c>
      <c r="F10">
        <v>0.5</v>
      </c>
      <c r="G10">
        <v>0.63</v>
      </c>
      <c r="H10">
        <v>0.7</v>
      </c>
      <c r="I10">
        <v>0.78</v>
      </c>
      <c r="J10">
        <v>0.4</v>
      </c>
      <c r="K10">
        <v>0.48</v>
      </c>
    </row>
    <row r="11" spans="1:12">
      <c r="A11" t="s">
        <v>263</v>
      </c>
      <c r="D11">
        <v>82.6</v>
      </c>
      <c r="E11">
        <v>15.6</v>
      </c>
      <c r="F11">
        <v>41.3</v>
      </c>
      <c r="G11">
        <v>45.2</v>
      </c>
      <c r="H11">
        <v>45.5</v>
      </c>
      <c r="I11">
        <v>41.4</v>
      </c>
      <c r="J11">
        <v>18.8</v>
      </c>
      <c r="K11">
        <v>19.5</v>
      </c>
    </row>
    <row r="12" spans="1:12">
      <c r="A12" t="s">
        <v>262</v>
      </c>
      <c r="B12">
        <v>363</v>
      </c>
      <c r="C12">
        <v>419</v>
      </c>
      <c r="D12">
        <v>448</v>
      </c>
      <c r="E12">
        <v>444</v>
      </c>
      <c r="F12">
        <v>444</v>
      </c>
      <c r="G12">
        <v>444</v>
      </c>
      <c r="H12">
        <v>437</v>
      </c>
      <c r="I12">
        <v>437</v>
      </c>
      <c r="J12">
        <v>437</v>
      </c>
      <c r="K12">
        <v>430</v>
      </c>
      <c r="L12">
        <v>431</v>
      </c>
    </row>
    <row r="13" spans="1:12">
      <c r="A13" t="s">
        <v>325</v>
      </c>
      <c r="D13">
        <v>3.73</v>
      </c>
      <c r="E13">
        <v>4.55</v>
      </c>
      <c r="F13">
        <v>5.84</v>
      </c>
      <c r="G13">
        <v>6.02</v>
      </c>
      <c r="H13">
        <v>5.64</v>
      </c>
      <c r="I13">
        <v>6.5</v>
      </c>
      <c r="J13">
        <v>8.58</v>
      </c>
      <c r="K13">
        <v>8.49</v>
      </c>
      <c r="L13">
        <v>9.07</v>
      </c>
    </row>
    <row r="14" spans="1:12">
      <c r="A14" t="s">
        <v>326</v>
      </c>
      <c r="B14">
        <v>837</v>
      </c>
      <c r="C14">
        <v>700</v>
      </c>
      <c r="D14">
        <v>980</v>
      </c>
      <c r="E14">
        <v>991</v>
      </c>
      <c r="F14" s="67">
        <v>1023</v>
      </c>
      <c r="G14" s="67">
        <v>1087</v>
      </c>
      <c r="H14" s="67">
        <v>1273</v>
      </c>
      <c r="I14" s="67">
        <v>1493</v>
      </c>
      <c r="J14" s="67">
        <v>1557</v>
      </c>
      <c r="K14" s="67">
        <v>1726</v>
      </c>
      <c r="L14" s="67">
        <v>1735</v>
      </c>
    </row>
    <row r="15" spans="1:12">
      <c r="A15" t="s">
        <v>327</v>
      </c>
      <c r="B15">
        <v>-183</v>
      </c>
      <c r="C15">
        <v>-261</v>
      </c>
      <c r="D15">
        <v>-313</v>
      </c>
      <c r="E15">
        <v>-349</v>
      </c>
      <c r="F15">
        <v>-411</v>
      </c>
      <c r="G15">
        <v>-428</v>
      </c>
      <c r="H15">
        <v>-550</v>
      </c>
      <c r="I15">
        <v>-595</v>
      </c>
      <c r="J15">
        <v>-612</v>
      </c>
      <c r="K15">
        <v>-718</v>
      </c>
      <c r="L15">
        <v>-746</v>
      </c>
    </row>
    <row r="16" spans="1:12">
      <c r="A16" t="s">
        <v>328</v>
      </c>
      <c r="B16">
        <v>654</v>
      </c>
      <c r="C16">
        <v>439</v>
      </c>
      <c r="D16">
        <v>667</v>
      </c>
      <c r="E16">
        <v>642</v>
      </c>
      <c r="F16">
        <v>612</v>
      </c>
      <c r="G16">
        <v>659</v>
      </c>
      <c r="H16">
        <v>723</v>
      </c>
      <c r="I16">
        <v>897</v>
      </c>
      <c r="J16">
        <v>944</v>
      </c>
      <c r="K16" s="67">
        <v>1008</v>
      </c>
      <c r="L16">
        <v>989</v>
      </c>
    </row>
    <row r="17" spans="1:12">
      <c r="A17" t="s">
        <v>329</v>
      </c>
      <c r="D17">
        <v>1.34</v>
      </c>
      <c r="E17">
        <v>1.9</v>
      </c>
      <c r="F17">
        <v>1.91</v>
      </c>
      <c r="G17">
        <v>1.7</v>
      </c>
      <c r="H17">
        <v>1.88</v>
      </c>
      <c r="I17">
        <v>2.0699999999999998</v>
      </c>
      <c r="J17">
        <v>2.5499999999999998</v>
      </c>
      <c r="K17">
        <v>2.5099999999999998</v>
      </c>
    </row>
    <row r="18" spans="1:12">
      <c r="A18" t="s">
        <v>330</v>
      </c>
      <c r="B18">
        <v>188</v>
      </c>
      <c r="C18">
        <v>166</v>
      </c>
      <c r="D18">
        <v>-182</v>
      </c>
      <c r="E18">
        <v>-440</v>
      </c>
      <c r="F18">
        <v>-308</v>
      </c>
      <c r="G18">
        <v>-740</v>
      </c>
      <c r="H18">
        <v>-883</v>
      </c>
      <c r="I18" s="67">
        <v>-1215</v>
      </c>
      <c r="J18" s="67">
        <v>-1053</v>
      </c>
      <c r="K18" s="67">
        <v>-1322</v>
      </c>
    </row>
    <row r="20" spans="1:12">
      <c r="A20" t="s">
        <v>255</v>
      </c>
    </row>
    <row r="21" spans="1:12">
      <c r="A21" t="s">
        <v>254</v>
      </c>
      <c r="B21" t="s">
        <v>190</v>
      </c>
      <c r="C21" t="s">
        <v>189</v>
      </c>
      <c r="D21" t="s">
        <v>188</v>
      </c>
      <c r="E21" t="s">
        <v>187</v>
      </c>
      <c r="F21" t="s">
        <v>186</v>
      </c>
      <c r="G21" t="s">
        <v>185</v>
      </c>
      <c r="H21" t="s">
        <v>184</v>
      </c>
      <c r="I21" t="s">
        <v>183</v>
      </c>
      <c r="J21" t="s">
        <v>182</v>
      </c>
      <c r="K21" t="s">
        <v>181</v>
      </c>
      <c r="L21" t="s">
        <v>180</v>
      </c>
    </row>
    <row r="22" spans="1:12">
      <c r="A22" t="s">
        <v>253</v>
      </c>
      <c r="B22">
        <v>100</v>
      </c>
      <c r="C22">
        <v>100</v>
      </c>
      <c r="D22">
        <v>100</v>
      </c>
      <c r="E22">
        <v>100</v>
      </c>
      <c r="F22">
        <v>100</v>
      </c>
      <c r="G22">
        <v>100</v>
      </c>
      <c r="H22">
        <v>100</v>
      </c>
      <c r="I22">
        <v>100</v>
      </c>
      <c r="J22">
        <v>100</v>
      </c>
      <c r="K22">
        <v>100</v>
      </c>
      <c r="L22">
        <v>100</v>
      </c>
    </row>
    <row r="23" spans="1:12">
      <c r="A23" t="s">
        <v>252</v>
      </c>
      <c r="B23">
        <v>24.05</v>
      </c>
      <c r="C23">
        <v>61.9</v>
      </c>
      <c r="D23">
        <v>24.59</v>
      </c>
      <c r="E23">
        <v>52.18</v>
      </c>
      <c r="F23">
        <v>53.16</v>
      </c>
      <c r="G23">
        <v>54.13</v>
      </c>
      <c r="H23">
        <v>55.82</v>
      </c>
      <c r="I23">
        <v>54.33</v>
      </c>
      <c r="J23">
        <v>54.17</v>
      </c>
      <c r="K23">
        <v>52.45</v>
      </c>
      <c r="L23">
        <v>52.9</v>
      </c>
    </row>
    <row r="24" spans="1:12">
      <c r="A24" t="s">
        <v>251</v>
      </c>
      <c r="B24">
        <v>75.95</v>
      </c>
      <c r="C24">
        <v>38.1</v>
      </c>
      <c r="D24">
        <v>75.41</v>
      </c>
      <c r="E24">
        <v>47.82</v>
      </c>
      <c r="F24">
        <v>46.84</v>
      </c>
      <c r="G24">
        <v>45.87</v>
      </c>
      <c r="H24">
        <v>44.18</v>
      </c>
      <c r="I24">
        <v>45.67</v>
      </c>
      <c r="J24">
        <v>45.83</v>
      </c>
      <c r="K24">
        <v>47.55</v>
      </c>
      <c r="L24">
        <v>47.1</v>
      </c>
    </row>
    <row r="25" spans="1:12">
      <c r="A25" t="s">
        <v>250</v>
      </c>
    </row>
    <row r="26" spans="1:12">
      <c r="A26" t="s">
        <v>249</v>
      </c>
    </row>
    <row r="27" spans="1:12">
      <c r="A27" t="s">
        <v>248</v>
      </c>
      <c r="B27">
        <v>53.63</v>
      </c>
      <c r="C27">
        <v>26.08</v>
      </c>
      <c r="D27">
        <v>45.29</v>
      </c>
      <c r="E27">
        <v>19.260000000000002</v>
      </c>
      <c r="F27">
        <v>18.23</v>
      </c>
      <c r="G27">
        <v>17.899999999999999</v>
      </c>
      <c r="H27">
        <v>17.27</v>
      </c>
      <c r="I27">
        <v>18.57</v>
      </c>
      <c r="J27">
        <v>18.559999999999999</v>
      </c>
      <c r="K27">
        <v>19.329999999999998</v>
      </c>
      <c r="L27">
        <v>19.2</v>
      </c>
    </row>
    <row r="28" spans="1:12">
      <c r="A28" t="s">
        <v>247</v>
      </c>
      <c r="B28">
        <v>22.33</v>
      </c>
      <c r="C28">
        <v>12.03</v>
      </c>
      <c r="D28">
        <v>30.13</v>
      </c>
      <c r="E28">
        <v>28.56</v>
      </c>
      <c r="F28">
        <v>28.61</v>
      </c>
      <c r="G28">
        <v>27.96</v>
      </c>
      <c r="H28">
        <v>26.91</v>
      </c>
      <c r="I28">
        <v>27.1</v>
      </c>
      <c r="J28">
        <v>27.27</v>
      </c>
      <c r="K28">
        <v>28.22</v>
      </c>
      <c r="L28">
        <v>27.9</v>
      </c>
    </row>
    <row r="29" spans="1:12">
      <c r="A29" t="s">
        <v>246</v>
      </c>
      <c r="B29">
        <v>-7.22</v>
      </c>
      <c r="C29">
        <v>-9.48</v>
      </c>
      <c r="D29">
        <v>-5.89</v>
      </c>
      <c r="E29">
        <v>-3.78</v>
      </c>
      <c r="F29">
        <v>-2.06</v>
      </c>
      <c r="G29">
        <v>-1.69</v>
      </c>
      <c r="H29">
        <v>-1.26</v>
      </c>
      <c r="I29">
        <v>-1.53</v>
      </c>
      <c r="J29">
        <v>-1.25</v>
      </c>
      <c r="K29">
        <v>-1.1399999999999999</v>
      </c>
      <c r="L29">
        <v>-1.43</v>
      </c>
    </row>
    <row r="30" spans="1:12">
      <c r="A30" t="s">
        <v>245</v>
      </c>
      <c r="B30">
        <v>15.1</v>
      </c>
      <c r="C30">
        <v>2.5499999999999998</v>
      </c>
      <c r="D30">
        <v>24.24</v>
      </c>
      <c r="E30">
        <v>24.78</v>
      </c>
      <c r="F30">
        <v>26.55</v>
      </c>
      <c r="G30">
        <v>26.28</v>
      </c>
      <c r="H30">
        <v>25.66</v>
      </c>
      <c r="I30">
        <v>25.57</v>
      </c>
      <c r="J30">
        <v>26.02</v>
      </c>
      <c r="K30">
        <v>27.07</v>
      </c>
      <c r="L30">
        <v>26.47</v>
      </c>
    </row>
    <row r="32" spans="1:12">
      <c r="A32" t="s">
        <v>244</v>
      </c>
      <c r="B32" t="s">
        <v>190</v>
      </c>
      <c r="C32" t="s">
        <v>189</v>
      </c>
      <c r="D32" t="s">
        <v>188</v>
      </c>
      <c r="E32" t="s">
        <v>187</v>
      </c>
      <c r="F32" t="s">
        <v>186</v>
      </c>
      <c r="G32" t="s">
        <v>185</v>
      </c>
      <c r="H32" t="s">
        <v>184</v>
      </c>
      <c r="I32" t="s">
        <v>183</v>
      </c>
      <c r="J32" t="s">
        <v>182</v>
      </c>
      <c r="K32" t="s">
        <v>181</v>
      </c>
      <c r="L32" t="s">
        <v>180</v>
      </c>
    </row>
    <row r="33" spans="1:12">
      <c r="A33" t="s">
        <v>243</v>
      </c>
      <c r="B33">
        <v>27.47</v>
      </c>
      <c r="C33">
        <v>18</v>
      </c>
      <c r="D33">
        <v>31.91</v>
      </c>
      <c r="E33">
        <v>31.76</v>
      </c>
      <c r="F33">
        <v>32.28</v>
      </c>
      <c r="G33">
        <v>29.92</v>
      </c>
      <c r="H33">
        <v>32.01</v>
      </c>
      <c r="I33">
        <v>28.23</v>
      </c>
      <c r="J33">
        <v>20.75</v>
      </c>
      <c r="K33">
        <v>25.2</v>
      </c>
      <c r="L33">
        <v>25.22</v>
      </c>
    </row>
    <row r="34" spans="1:12">
      <c r="A34" t="s">
        <v>242</v>
      </c>
      <c r="B34">
        <v>11.07</v>
      </c>
      <c r="C34">
        <v>5.27</v>
      </c>
      <c r="D34">
        <v>26.44</v>
      </c>
      <c r="E34">
        <v>17.05</v>
      </c>
      <c r="F34">
        <v>18.13</v>
      </c>
      <c r="G34">
        <v>18.48</v>
      </c>
      <c r="H34">
        <v>17.48</v>
      </c>
      <c r="I34">
        <v>18.46</v>
      </c>
      <c r="J34">
        <v>20.67</v>
      </c>
      <c r="K34">
        <v>20.309999999999999</v>
      </c>
      <c r="L34">
        <v>19.84</v>
      </c>
    </row>
    <row r="35" spans="1:12">
      <c r="A35" t="s">
        <v>241</v>
      </c>
      <c r="B35">
        <v>0.44</v>
      </c>
      <c r="C35">
        <v>0.48</v>
      </c>
      <c r="D35">
        <v>0.53</v>
      </c>
      <c r="E35">
        <v>0.56999999999999995</v>
      </c>
      <c r="F35">
        <v>0.59</v>
      </c>
      <c r="G35">
        <v>0.59</v>
      </c>
      <c r="H35">
        <v>0.59</v>
      </c>
      <c r="I35">
        <v>0.61</v>
      </c>
      <c r="J35">
        <v>0.62</v>
      </c>
      <c r="K35">
        <v>0.55000000000000004</v>
      </c>
      <c r="L35">
        <v>0.56999999999999995</v>
      </c>
    </row>
    <row r="36" spans="1:12">
      <c r="A36" t="s">
        <v>240</v>
      </c>
      <c r="B36">
        <v>4.92</v>
      </c>
      <c r="C36">
        <v>2.5099999999999998</v>
      </c>
      <c r="D36">
        <v>14.06</v>
      </c>
      <c r="E36">
        <v>9.73</v>
      </c>
      <c r="F36">
        <v>10.63</v>
      </c>
      <c r="G36">
        <v>10.89</v>
      </c>
      <c r="H36">
        <v>10.39</v>
      </c>
      <c r="I36">
        <v>11.17</v>
      </c>
      <c r="J36">
        <v>12.81</v>
      </c>
      <c r="K36">
        <v>11.13</v>
      </c>
      <c r="L36">
        <v>11.27</v>
      </c>
    </row>
    <row r="37" spans="1:12">
      <c r="A37" t="s">
        <v>239</v>
      </c>
      <c r="C37">
        <v>7.02</v>
      </c>
      <c r="D37">
        <v>3.99</v>
      </c>
      <c r="E37">
        <v>3.37</v>
      </c>
      <c r="F37">
        <v>2.95</v>
      </c>
      <c r="G37">
        <v>3.35</v>
      </c>
      <c r="H37">
        <v>3.08</v>
      </c>
      <c r="I37">
        <v>2.84</v>
      </c>
      <c r="J37">
        <v>2.99</v>
      </c>
      <c r="K37">
        <v>3.19</v>
      </c>
      <c r="L37">
        <v>2.96</v>
      </c>
    </row>
    <row r="38" spans="1:12">
      <c r="A38" t="s">
        <v>238</v>
      </c>
      <c r="C38">
        <v>57.18</v>
      </c>
      <c r="D38">
        <v>72.11</v>
      </c>
      <c r="E38">
        <v>35.54</v>
      </c>
      <c r="F38">
        <v>33.43</v>
      </c>
      <c r="G38">
        <v>34.33</v>
      </c>
      <c r="H38">
        <v>33.26</v>
      </c>
      <c r="I38">
        <v>32.979999999999997</v>
      </c>
      <c r="J38">
        <v>37.340000000000003</v>
      </c>
      <c r="K38">
        <v>34.5</v>
      </c>
      <c r="L38">
        <v>32.659999999999997</v>
      </c>
    </row>
    <row r="39" spans="1:12">
      <c r="A39" t="s">
        <v>237</v>
      </c>
      <c r="C39">
        <v>3.49</v>
      </c>
      <c r="D39">
        <v>23.46</v>
      </c>
      <c r="E39">
        <v>15.76</v>
      </c>
      <c r="F39">
        <v>17.5</v>
      </c>
      <c r="G39">
        <v>18.82</v>
      </c>
      <c r="H39">
        <v>17.57</v>
      </c>
      <c r="I39">
        <v>18.04</v>
      </c>
      <c r="J39">
        <v>20.71</v>
      </c>
      <c r="K39">
        <v>17.47</v>
      </c>
      <c r="L39">
        <v>16.95</v>
      </c>
    </row>
    <row r="40" spans="1:12">
      <c r="A40" t="s">
        <v>236</v>
      </c>
      <c r="B40">
        <v>3.02</v>
      </c>
      <c r="D40">
        <v>4.3499999999999996</v>
      </c>
      <c r="E40">
        <v>10.58</v>
      </c>
      <c r="F40">
        <v>12.67</v>
      </c>
      <c r="G40">
        <v>14.11</v>
      </c>
      <c r="H40">
        <v>16.739999999999998</v>
      </c>
      <c r="I40">
        <v>16.649999999999999</v>
      </c>
      <c r="J40">
        <v>41.46</v>
      </c>
      <c r="K40">
        <v>30.3</v>
      </c>
      <c r="L40">
        <v>29.88</v>
      </c>
    </row>
    <row r="42" spans="1:12">
      <c r="A42" t="s">
        <v>235</v>
      </c>
    </row>
    <row r="43" spans="1:12">
      <c r="B43" t="s">
        <v>190</v>
      </c>
      <c r="C43" t="s">
        <v>189</v>
      </c>
      <c r="D43" t="s">
        <v>188</v>
      </c>
      <c r="E43" t="s">
        <v>187</v>
      </c>
      <c r="F43" t="s">
        <v>186</v>
      </c>
      <c r="G43" t="s">
        <v>185</v>
      </c>
      <c r="H43" t="s">
        <v>184</v>
      </c>
      <c r="I43" t="s">
        <v>183</v>
      </c>
      <c r="J43" t="s">
        <v>182</v>
      </c>
      <c r="K43" t="s">
        <v>181</v>
      </c>
      <c r="L43" t="s">
        <v>196</v>
      </c>
    </row>
    <row r="44" spans="1:12">
      <c r="A44" t="s">
        <v>234</v>
      </c>
    </row>
    <row r="45" spans="1:12">
      <c r="A45" t="s">
        <v>230</v>
      </c>
      <c r="B45">
        <v>-16.22</v>
      </c>
      <c r="C45">
        <v>5.37</v>
      </c>
      <c r="D45">
        <v>6.38</v>
      </c>
      <c r="E45">
        <v>5.48</v>
      </c>
      <c r="F45">
        <v>6.64</v>
      </c>
      <c r="G45">
        <v>10.119999999999999</v>
      </c>
      <c r="H45">
        <v>14.48</v>
      </c>
      <c r="I45">
        <v>14.32</v>
      </c>
      <c r="J45">
        <v>8.49</v>
      </c>
      <c r="K45">
        <v>1.71</v>
      </c>
      <c r="L45">
        <v>14.17</v>
      </c>
    </row>
    <row r="46" spans="1:12">
      <c r="A46" t="s">
        <v>229</v>
      </c>
      <c r="B46">
        <v>31.77</v>
      </c>
      <c r="C46">
        <v>-4.59</v>
      </c>
      <c r="D46">
        <v>-2.0699999999999998</v>
      </c>
      <c r="E46">
        <v>5.74</v>
      </c>
      <c r="F46">
        <v>6.17</v>
      </c>
      <c r="G46">
        <v>7.4</v>
      </c>
      <c r="H46">
        <v>10.37</v>
      </c>
      <c r="I46">
        <v>12.95</v>
      </c>
      <c r="J46">
        <v>12.4</v>
      </c>
      <c r="K46">
        <v>8.0500000000000007</v>
      </c>
    </row>
    <row r="47" spans="1:12">
      <c r="A47" t="s">
        <v>228</v>
      </c>
      <c r="D47">
        <v>20.73</v>
      </c>
      <c r="E47">
        <v>-0.51</v>
      </c>
      <c r="F47">
        <v>1.1000000000000001</v>
      </c>
      <c r="G47">
        <v>6.79</v>
      </c>
      <c r="H47">
        <v>8.57</v>
      </c>
      <c r="I47">
        <v>10.15</v>
      </c>
      <c r="J47">
        <v>10.77</v>
      </c>
      <c r="K47">
        <v>9.7200000000000006</v>
      </c>
    </row>
    <row r="48" spans="1:12">
      <c r="A48" t="s">
        <v>227</v>
      </c>
      <c r="I48">
        <v>15.31</v>
      </c>
      <c r="J48">
        <v>4.97</v>
      </c>
      <c r="K48">
        <v>5.33</v>
      </c>
    </row>
    <row r="49" spans="1:12">
      <c r="A49" t="s">
        <v>233</v>
      </c>
    </row>
    <row r="50" spans="1:12">
      <c r="A50" t="s">
        <v>230</v>
      </c>
      <c r="B50">
        <v>-10.130000000000001</v>
      </c>
      <c r="C50">
        <v>-43.24</v>
      </c>
      <c r="D50">
        <v>166.52</v>
      </c>
      <c r="E50">
        <v>-0.01</v>
      </c>
      <c r="F50">
        <v>6.84</v>
      </c>
      <c r="G50">
        <v>7.62</v>
      </c>
      <c r="H50">
        <v>10.18</v>
      </c>
      <c r="I50">
        <v>15.13</v>
      </c>
      <c r="J50">
        <v>9.15</v>
      </c>
      <c r="K50">
        <v>5.26</v>
      </c>
      <c r="L50">
        <v>9.84</v>
      </c>
    </row>
    <row r="51" spans="1:12">
      <c r="A51" t="s">
        <v>229</v>
      </c>
      <c r="B51">
        <v>127.74</v>
      </c>
      <c r="C51">
        <v>-12.63</v>
      </c>
      <c r="D51">
        <v>10.78</v>
      </c>
      <c r="E51">
        <v>14.79</v>
      </c>
      <c r="F51">
        <v>41.73</v>
      </c>
      <c r="G51">
        <v>4.76</v>
      </c>
      <c r="H51">
        <v>8.1999999999999993</v>
      </c>
      <c r="I51">
        <v>10.93</v>
      </c>
      <c r="J51">
        <v>11.46</v>
      </c>
      <c r="K51">
        <v>9.77</v>
      </c>
    </row>
    <row r="52" spans="1:12">
      <c r="A52" t="s">
        <v>228</v>
      </c>
      <c r="D52">
        <v>78</v>
      </c>
      <c r="E52">
        <v>12.19</v>
      </c>
      <c r="F52">
        <v>7.75</v>
      </c>
      <c r="G52">
        <v>11.7</v>
      </c>
      <c r="H52">
        <v>27.55</v>
      </c>
      <c r="I52">
        <v>7.84</v>
      </c>
      <c r="J52">
        <v>9.75</v>
      </c>
      <c r="K52">
        <v>9.42</v>
      </c>
    </row>
    <row r="53" spans="1:12">
      <c r="A53" t="s">
        <v>227</v>
      </c>
      <c r="I53">
        <v>38.549999999999997</v>
      </c>
      <c r="J53">
        <v>10.96</v>
      </c>
      <c r="K53">
        <v>8.58</v>
      </c>
    </row>
    <row r="54" spans="1:12">
      <c r="A54" t="s">
        <v>232</v>
      </c>
    </row>
    <row r="55" spans="1:12">
      <c r="A55" t="s">
        <v>230</v>
      </c>
      <c r="B55">
        <v>48.3</v>
      </c>
      <c r="C55">
        <v>-49.73</v>
      </c>
      <c r="D55">
        <v>433.74</v>
      </c>
      <c r="E55">
        <v>-32.03</v>
      </c>
      <c r="F55">
        <v>13.37</v>
      </c>
      <c r="G55">
        <v>12.24</v>
      </c>
      <c r="H55">
        <v>8.3000000000000007</v>
      </c>
      <c r="I55">
        <v>20.7</v>
      </c>
      <c r="J55">
        <v>21.49</v>
      </c>
      <c r="K55">
        <v>-0.05</v>
      </c>
    </row>
    <row r="56" spans="1:12">
      <c r="A56" t="s">
        <v>229</v>
      </c>
      <c r="C56">
        <v>-12.22</v>
      </c>
      <c r="D56">
        <v>58.46</v>
      </c>
      <c r="E56">
        <v>22.18</v>
      </c>
      <c r="F56">
        <v>60.22</v>
      </c>
      <c r="G56">
        <v>-4.72</v>
      </c>
      <c r="H56">
        <v>11.28</v>
      </c>
      <c r="I56">
        <v>13.63</v>
      </c>
      <c r="J56">
        <v>16.670000000000002</v>
      </c>
      <c r="K56">
        <v>13.59</v>
      </c>
    </row>
    <row r="57" spans="1:12">
      <c r="A57" t="s">
        <v>228</v>
      </c>
      <c r="E57">
        <v>19.670000000000002</v>
      </c>
      <c r="F57">
        <v>25.12</v>
      </c>
      <c r="G57">
        <v>18.34</v>
      </c>
      <c r="H57">
        <v>37.97</v>
      </c>
      <c r="I57">
        <v>2.48</v>
      </c>
      <c r="J57">
        <v>15.11</v>
      </c>
      <c r="K57">
        <v>12.24</v>
      </c>
    </row>
    <row r="58" spans="1:12">
      <c r="A58" t="s">
        <v>227</v>
      </c>
      <c r="J58">
        <v>17.36</v>
      </c>
      <c r="K58">
        <v>18.510000000000002</v>
      </c>
    </row>
    <row r="59" spans="1:12">
      <c r="A59" t="s">
        <v>231</v>
      </c>
    </row>
    <row r="60" spans="1:12">
      <c r="A60" t="s">
        <v>230</v>
      </c>
      <c r="D60">
        <v>434.06</v>
      </c>
      <c r="E60">
        <v>-31.71</v>
      </c>
      <c r="F60">
        <v>13.39</v>
      </c>
      <c r="G60">
        <v>11.81</v>
      </c>
      <c r="H60">
        <v>10.56</v>
      </c>
      <c r="I60">
        <v>20.38</v>
      </c>
      <c r="J60">
        <v>21.16</v>
      </c>
      <c r="K60">
        <v>1.75</v>
      </c>
      <c r="L60">
        <v>9.42</v>
      </c>
    </row>
    <row r="61" spans="1:12">
      <c r="A61" t="s">
        <v>229</v>
      </c>
      <c r="F61">
        <v>60.52</v>
      </c>
      <c r="G61">
        <v>-4.6900000000000004</v>
      </c>
      <c r="H61">
        <v>11.92</v>
      </c>
      <c r="I61">
        <v>14.17</v>
      </c>
      <c r="J61">
        <v>17.27</v>
      </c>
      <c r="K61">
        <v>14.06</v>
      </c>
    </row>
    <row r="62" spans="1:12">
      <c r="A62" t="s">
        <v>228</v>
      </c>
      <c r="H62">
        <v>38.590000000000003</v>
      </c>
      <c r="I62">
        <v>2.88</v>
      </c>
      <c r="J62">
        <v>15.38</v>
      </c>
      <c r="K62">
        <v>12.9</v>
      </c>
    </row>
    <row r="63" spans="1:12">
      <c r="A63" t="s">
        <v>227</v>
      </c>
    </row>
    <row r="65" spans="1:12">
      <c r="A65" t="s">
        <v>226</v>
      </c>
    </row>
    <row r="66" spans="1:12">
      <c r="A66" t="s">
        <v>225</v>
      </c>
      <c r="B66" t="s">
        <v>190</v>
      </c>
      <c r="C66" t="s">
        <v>189</v>
      </c>
      <c r="D66" t="s">
        <v>188</v>
      </c>
      <c r="E66" t="s">
        <v>187</v>
      </c>
      <c r="F66" t="s">
        <v>186</v>
      </c>
      <c r="G66" t="s">
        <v>185</v>
      </c>
      <c r="H66" t="s">
        <v>184</v>
      </c>
      <c r="I66" t="s">
        <v>183</v>
      </c>
      <c r="J66" t="s">
        <v>182</v>
      </c>
      <c r="K66" t="s">
        <v>181</v>
      </c>
      <c r="L66" t="s">
        <v>180</v>
      </c>
    </row>
    <row r="67" spans="1:12">
      <c r="A67" t="s">
        <v>224</v>
      </c>
      <c r="B67">
        <v>7.17</v>
      </c>
      <c r="C67">
        <v>-16.3</v>
      </c>
      <c r="D67">
        <v>39.96</v>
      </c>
      <c r="E67">
        <v>1.1499999999999999</v>
      </c>
      <c r="F67">
        <v>3.21</v>
      </c>
      <c r="G67">
        <v>6.19</v>
      </c>
      <c r="H67">
        <v>17.149999999999999</v>
      </c>
      <c r="I67">
        <v>17.29</v>
      </c>
      <c r="J67">
        <v>4.29</v>
      </c>
      <c r="K67">
        <v>10.89</v>
      </c>
    </row>
    <row r="68" spans="1:12">
      <c r="A68" t="s">
        <v>223</v>
      </c>
      <c r="B68">
        <v>28.19</v>
      </c>
      <c r="C68">
        <v>-32.83</v>
      </c>
      <c r="D68">
        <v>51.99</v>
      </c>
      <c r="E68">
        <v>-3.74</v>
      </c>
      <c r="F68">
        <v>-4.74</v>
      </c>
      <c r="G68">
        <v>7.68</v>
      </c>
      <c r="H68">
        <v>9.68</v>
      </c>
      <c r="I68">
        <v>24.22</v>
      </c>
      <c r="J68">
        <v>5.23</v>
      </c>
      <c r="K68">
        <v>6.72</v>
      </c>
    </row>
    <row r="69" spans="1:12">
      <c r="A69" t="s">
        <v>222</v>
      </c>
      <c r="B69">
        <v>7.43</v>
      </c>
      <c r="C69">
        <v>10.07</v>
      </c>
      <c r="D69">
        <v>11.33</v>
      </c>
      <c r="E69">
        <v>11.99</v>
      </c>
      <c r="F69">
        <v>13.25</v>
      </c>
      <c r="G69">
        <v>12.51</v>
      </c>
      <c r="H69">
        <v>14.06</v>
      </c>
      <c r="I69">
        <v>13.3</v>
      </c>
      <c r="J69">
        <v>12.61</v>
      </c>
      <c r="K69">
        <v>14.55</v>
      </c>
      <c r="L69">
        <v>14.09</v>
      </c>
    </row>
    <row r="70" spans="1:12">
      <c r="A70" t="s">
        <v>221</v>
      </c>
      <c r="B70">
        <v>26.56</v>
      </c>
      <c r="C70">
        <v>16.93</v>
      </c>
      <c r="D70">
        <v>24.19</v>
      </c>
      <c r="E70">
        <v>22.08</v>
      </c>
      <c r="F70">
        <v>19.72</v>
      </c>
      <c r="G70">
        <v>19.28</v>
      </c>
      <c r="H70">
        <v>18.47</v>
      </c>
      <c r="I70">
        <v>20.07</v>
      </c>
      <c r="J70">
        <v>19.47</v>
      </c>
      <c r="K70">
        <v>20.43</v>
      </c>
      <c r="L70">
        <v>18.690000000000001</v>
      </c>
    </row>
    <row r="71" spans="1:12">
      <c r="A71" t="s">
        <v>220</v>
      </c>
      <c r="B71">
        <v>2.4</v>
      </c>
      <c r="C71">
        <v>3.21</v>
      </c>
      <c r="D71">
        <v>0.91</v>
      </c>
      <c r="E71">
        <v>1.29</v>
      </c>
      <c r="F71">
        <v>1.0900000000000001</v>
      </c>
      <c r="G71">
        <v>1.04</v>
      </c>
      <c r="H71">
        <v>1.06</v>
      </c>
      <c r="I71">
        <v>1.0900000000000001</v>
      </c>
      <c r="J71">
        <v>0.94</v>
      </c>
      <c r="K71">
        <v>1.01</v>
      </c>
      <c r="L71">
        <v>0.94</v>
      </c>
    </row>
    <row r="73" spans="1:12">
      <c r="A73" t="s">
        <v>219</v>
      </c>
    </row>
    <row r="74" spans="1:12">
      <c r="A74" t="s">
        <v>218</v>
      </c>
      <c r="B74" t="s">
        <v>190</v>
      </c>
      <c r="C74" t="s">
        <v>189</v>
      </c>
      <c r="D74" t="s">
        <v>188</v>
      </c>
      <c r="E74" t="s">
        <v>187</v>
      </c>
      <c r="F74" t="s">
        <v>186</v>
      </c>
      <c r="G74" t="s">
        <v>185</v>
      </c>
      <c r="H74" t="s">
        <v>184</v>
      </c>
      <c r="I74" t="s">
        <v>183</v>
      </c>
      <c r="J74" t="s">
        <v>182</v>
      </c>
      <c r="K74" t="s">
        <v>181</v>
      </c>
      <c r="L74" t="s">
        <v>196</v>
      </c>
    </row>
    <row r="75" spans="1:12">
      <c r="A75" t="s">
        <v>217</v>
      </c>
      <c r="B75">
        <v>14.58</v>
      </c>
      <c r="C75">
        <v>11.14</v>
      </c>
      <c r="D75">
        <v>8.64</v>
      </c>
      <c r="E75">
        <v>7.76</v>
      </c>
      <c r="F75">
        <v>9.0399999999999991</v>
      </c>
      <c r="G75">
        <v>6.05</v>
      </c>
      <c r="H75">
        <v>10.16</v>
      </c>
      <c r="I75">
        <v>5.79</v>
      </c>
      <c r="J75">
        <v>7.35</v>
      </c>
      <c r="K75">
        <v>5.55</v>
      </c>
      <c r="L75">
        <v>5.25</v>
      </c>
    </row>
    <row r="76" spans="1:12">
      <c r="A76" t="s">
        <v>216</v>
      </c>
      <c r="B76">
        <v>4.49</v>
      </c>
      <c r="C76">
        <v>4.47</v>
      </c>
      <c r="D76">
        <v>4.04</v>
      </c>
      <c r="E76">
        <v>3.38</v>
      </c>
      <c r="F76">
        <v>4.2</v>
      </c>
      <c r="G76">
        <v>4.6500000000000004</v>
      </c>
      <c r="H76">
        <v>4.42</v>
      </c>
      <c r="I76">
        <v>4.5</v>
      </c>
      <c r="J76">
        <v>4.26</v>
      </c>
      <c r="K76">
        <v>4.92</v>
      </c>
    </row>
    <row r="77" spans="1:12">
      <c r="A77" t="s">
        <v>215</v>
      </c>
    </row>
    <row r="78" spans="1:12">
      <c r="A78" t="s">
        <v>214</v>
      </c>
      <c r="B78">
        <v>2.66</v>
      </c>
      <c r="C78">
        <v>6.97</v>
      </c>
      <c r="D78">
        <v>3.9</v>
      </c>
      <c r="E78">
        <v>3.83</v>
      </c>
      <c r="F78">
        <v>3.44</v>
      </c>
      <c r="G78">
        <v>4.29</v>
      </c>
      <c r="H78">
        <v>4.22</v>
      </c>
      <c r="I78">
        <v>3.76</v>
      </c>
      <c r="J78">
        <v>4</v>
      </c>
      <c r="K78">
        <v>3.06</v>
      </c>
      <c r="L78">
        <v>8.82</v>
      </c>
    </row>
    <row r="79" spans="1:12">
      <c r="A79" t="s">
        <v>213</v>
      </c>
      <c r="B79">
        <v>21.73</v>
      </c>
      <c r="C79">
        <v>22.58</v>
      </c>
      <c r="D79">
        <v>16.579999999999998</v>
      </c>
      <c r="E79">
        <v>14.97</v>
      </c>
      <c r="F79">
        <v>16.68</v>
      </c>
      <c r="G79">
        <v>14.98</v>
      </c>
      <c r="H79">
        <v>18.8</v>
      </c>
      <c r="I79">
        <v>14.05</v>
      </c>
      <c r="J79">
        <v>15.62</v>
      </c>
      <c r="K79">
        <v>13.53</v>
      </c>
      <c r="L79">
        <v>14.07</v>
      </c>
    </row>
    <row r="80" spans="1:12">
      <c r="A80" t="s">
        <v>212</v>
      </c>
      <c r="B80">
        <v>5.64</v>
      </c>
      <c r="C80">
        <v>5.3</v>
      </c>
      <c r="D80">
        <v>5.6</v>
      </c>
      <c r="E80">
        <v>5.81</v>
      </c>
      <c r="F80">
        <v>5.61</v>
      </c>
      <c r="G80">
        <v>5.82</v>
      </c>
      <c r="H80">
        <v>6.4</v>
      </c>
      <c r="I80">
        <v>5.91</v>
      </c>
      <c r="J80">
        <v>6.09</v>
      </c>
      <c r="K80">
        <v>7.74</v>
      </c>
      <c r="L80">
        <v>7.25</v>
      </c>
    </row>
    <row r="81" spans="1:12">
      <c r="A81" t="s">
        <v>211</v>
      </c>
      <c r="B81">
        <v>66.48</v>
      </c>
      <c r="C81">
        <v>69.63</v>
      </c>
      <c r="D81">
        <v>76.31</v>
      </c>
      <c r="E81">
        <v>76.510000000000005</v>
      </c>
      <c r="F81">
        <v>74.67</v>
      </c>
      <c r="G81">
        <v>76.75</v>
      </c>
      <c r="H81">
        <v>72.69</v>
      </c>
      <c r="I81">
        <v>77.23</v>
      </c>
      <c r="J81">
        <v>75.08</v>
      </c>
      <c r="K81">
        <v>75.930000000000007</v>
      </c>
      <c r="L81">
        <v>75.44</v>
      </c>
    </row>
    <row r="82" spans="1:12">
      <c r="A82" t="s">
        <v>210</v>
      </c>
      <c r="B82">
        <v>6.15</v>
      </c>
      <c r="C82">
        <v>2.4900000000000002</v>
      </c>
      <c r="D82">
        <v>1.52</v>
      </c>
      <c r="E82">
        <v>2.72</v>
      </c>
      <c r="F82">
        <v>3.04</v>
      </c>
      <c r="G82">
        <v>2.44</v>
      </c>
      <c r="H82">
        <v>2.12</v>
      </c>
      <c r="I82">
        <v>2.81</v>
      </c>
      <c r="J82">
        <v>3.22</v>
      </c>
      <c r="K82">
        <v>2.79</v>
      </c>
      <c r="L82">
        <v>3.24</v>
      </c>
    </row>
    <row r="83" spans="1:12">
      <c r="A83" t="s">
        <v>209</v>
      </c>
      <c r="B83">
        <v>100</v>
      </c>
      <c r="C83">
        <v>100</v>
      </c>
      <c r="D83">
        <v>100</v>
      </c>
      <c r="E83">
        <v>100</v>
      </c>
      <c r="F83">
        <v>100</v>
      </c>
      <c r="G83">
        <v>100</v>
      </c>
      <c r="H83">
        <v>100</v>
      </c>
      <c r="I83">
        <v>100</v>
      </c>
      <c r="J83">
        <v>100</v>
      </c>
      <c r="K83">
        <v>100</v>
      </c>
      <c r="L83">
        <v>100</v>
      </c>
    </row>
    <row r="84" spans="1:12">
      <c r="A84" t="s">
        <v>208</v>
      </c>
      <c r="B84">
        <v>9.9700000000000006</v>
      </c>
      <c r="C84">
        <v>9.01</v>
      </c>
      <c r="D84">
        <v>9.14</v>
      </c>
      <c r="E84">
        <v>9.32</v>
      </c>
      <c r="F84">
        <v>9.81</v>
      </c>
      <c r="G84">
        <v>9.14</v>
      </c>
      <c r="H84">
        <v>8.6300000000000008</v>
      </c>
      <c r="I84">
        <v>8.4</v>
      </c>
      <c r="J84">
        <v>8.82</v>
      </c>
      <c r="K84">
        <v>8.3699999999999992</v>
      </c>
    </row>
    <row r="85" spans="1:12">
      <c r="A85" t="s">
        <v>207</v>
      </c>
      <c r="D85">
        <v>4.49</v>
      </c>
      <c r="E85">
        <v>6.73</v>
      </c>
      <c r="F85">
        <v>4.84</v>
      </c>
      <c r="G85">
        <v>4.62</v>
      </c>
      <c r="H85">
        <v>14.62</v>
      </c>
      <c r="I85">
        <v>12.32</v>
      </c>
      <c r="J85">
        <v>4.83</v>
      </c>
      <c r="K85">
        <v>9.1300000000000008</v>
      </c>
      <c r="L85">
        <v>8.74</v>
      </c>
    </row>
    <row r="86" spans="1:12">
      <c r="A86" t="s">
        <v>206</v>
      </c>
      <c r="B86">
        <v>7.0000000000000007E-2</v>
      </c>
      <c r="C86">
        <v>0.11</v>
      </c>
      <c r="D86">
        <v>0.43</v>
      </c>
      <c r="E86">
        <v>1.0900000000000001</v>
      </c>
      <c r="F86">
        <v>0.84</v>
      </c>
      <c r="G86">
        <v>0.88</v>
      </c>
      <c r="H86">
        <v>0.7</v>
      </c>
      <c r="I86">
        <v>0.74</v>
      </c>
      <c r="J86">
        <v>0.53</v>
      </c>
      <c r="K86">
        <v>0.72</v>
      </c>
    </row>
    <row r="87" spans="1:12">
      <c r="A87" t="s">
        <v>205</v>
      </c>
    </row>
    <row r="88" spans="1:12">
      <c r="A88" t="s">
        <v>204</v>
      </c>
      <c r="B88">
        <v>8.31</v>
      </c>
      <c r="C88">
        <v>10.38</v>
      </c>
      <c r="D88">
        <v>6.14</v>
      </c>
      <c r="E88">
        <v>6.38</v>
      </c>
      <c r="F88">
        <v>6.88</v>
      </c>
      <c r="G88">
        <v>12.46</v>
      </c>
      <c r="H88">
        <v>7.58</v>
      </c>
      <c r="I88">
        <v>8.32</v>
      </c>
      <c r="J88">
        <v>14.83</v>
      </c>
      <c r="K88">
        <v>8.41</v>
      </c>
      <c r="L88">
        <v>16.98</v>
      </c>
    </row>
    <row r="89" spans="1:12">
      <c r="A89" t="s">
        <v>203</v>
      </c>
      <c r="B89">
        <v>18.36</v>
      </c>
      <c r="C89">
        <v>19.489999999999998</v>
      </c>
      <c r="D89">
        <v>20.190000000000001</v>
      </c>
      <c r="E89">
        <v>23.52</v>
      </c>
      <c r="F89">
        <v>22.36</v>
      </c>
      <c r="G89">
        <v>27.09</v>
      </c>
      <c r="H89">
        <v>31.52</v>
      </c>
      <c r="I89">
        <v>29.79</v>
      </c>
      <c r="J89">
        <v>29.02</v>
      </c>
      <c r="K89">
        <v>26.63</v>
      </c>
      <c r="L89">
        <v>25.72</v>
      </c>
    </row>
    <row r="90" spans="1:12">
      <c r="A90" t="s">
        <v>202</v>
      </c>
      <c r="B90">
        <v>72.06</v>
      </c>
      <c r="D90">
        <v>39.97</v>
      </c>
      <c r="E90">
        <v>29.64</v>
      </c>
      <c r="F90">
        <v>26.08</v>
      </c>
      <c r="G90">
        <v>24.35</v>
      </c>
      <c r="H90">
        <v>17.29</v>
      </c>
      <c r="I90">
        <v>17.34</v>
      </c>
      <c r="J90">
        <v>21.33</v>
      </c>
      <c r="K90">
        <v>25.83</v>
      </c>
      <c r="L90">
        <v>27.63</v>
      </c>
    </row>
    <row r="91" spans="1:12">
      <c r="A91" t="s">
        <v>201</v>
      </c>
      <c r="B91">
        <v>14.64</v>
      </c>
      <c r="C91">
        <v>66.239999999999995</v>
      </c>
      <c r="D91">
        <v>14.78</v>
      </c>
      <c r="E91">
        <v>17.170000000000002</v>
      </c>
      <c r="F91">
        <v>17.690000000000001</v>
      </c>
      <c r="G91">
        <v>18.559999999999999</v>
      </c>
      <c r="H91">
        <v>18.64</v>
      </c>
      <c r="I91">
        <v>17.57</v>
      </c>
      <c r="J91">
        <v>16.16</v>
      </c>
      <c r="K91">
        <v>16.149999999999999</v>
      </c>
      <c r="L91">
        <v>12.79</v>
      </c>
    </row>
    <row r="92" spans="1:12">
      <c r="A92" t="s">
        <v>200</v>
      </c>
      <c r="B92">
        <v>105.06</v>
      </c>
      <c r="C92">
        <v>85.73</v>
      </c>
      <c r="D92">
        <v>74.94</v>
      </c>
      <c r="E92">
        <v>70.33</v>
      </c>
      <c r="F92">
        <v>66.13</v>
      </c>
      <c r="G92">
        <v>70</v>
      </c>
      <c r="H92">
        <v>67.45</v>
      </c>
      <c r="I92">
        <v>64.69</v>
      </c>
      <c r="J92">
        <v>66.510000000000005</v>
      </c>
      <c r="K92">
        <v>68.599999999999994</v>
      </c>
      <c r="L92">
        <v>66.14</v>
      </c>
    </row>
    <row r="93" spans="1:12">
      <c r="A93" t="s">
        <v>199</v>
      </c>
      <c r="B93">
        <v>-5.0599999999999996</v>
      </c>
      <c r="C93">
        <v>14.27</v>
      </c>
      <c r="D93">
        <v>25.06</v>
      </c>
      <c r="E93">
        <v>29.67</v>
      </c>
      <c r="F93">
        <v>33.869999999999997</v>
      </c>
      <c r="G93">
        <v>30</v>
      </c>
      <c r="H93">
        <v>32.549999999999997</v>
      </c>
      <c r="I93">
        <v>35.31</v>
      </c>
      <c r="J93">
        <v>33.49</v>
      </c>
      <c r="K93">
        <v>31.4</v>
      </c>
      <c r="L93">
        <v>33.86</v>
      </c>
    </row>
    <row r="94" spans="1:12">
      <c r="A94" t="s">
        <v>198</v>
      </c>
      <c r="B94">
        <v>100</v>
      </c>
      <c r="C94">
        <v>100</v>
      </c>
      <c r="D94">
        <v>100</v>
      </c>
      <c r="E94">
        <v>100</v>
      </c>
      <c r="F94">
        <v>100</v>
      </c>
      <c r="G94">
        <v>100</v>
      </c>
      <c r="H94">
        <v>100</v>
      </c>
      <c r="I94">
        <v>100</v>
      </c>
      <c r="J94">
        <v>100</v>
      </c>
      <c r="K94">
        <v>100</v>
      </c>
      <c r="L94">
        <v>100</v>
      </c>
    </row>
    <row r="96" spans="1:12">
      <c r="A96" t="s">
        <v>197</v>
      </c>
      <c r="B96" t="s">
        <v>190</v>
      </c>
      <c r="C96" t="s">
        <v>189</v>
      </c>
      <c r="D96" t="s">
        <v>188</v>
      </c>
      <c r="E96" t="s">
        <v>187</v>
      </c>
      <c r="F96" t="s">
        <v>186</v>
      </c>
      <c r="G96" t="s">
        <v>185</v>
      </c>
      <c r="H96" t="s">
        <v>184</v>
      </c>
      <c r="I96" t="s">
        <v>183</v>
      </c>
      <c r="J96" t="s">
        <v>182</v>
      </c>
      <c r="K96" t="s">
        <v>181</v>
      </c>
      <c r="L96" t="s">
        <v>196</v>
      </c>
    </row>
    <row r="97" spans="1:12">
      <c r="A97" t="s">
        <v>168</v>
      </c>
      <c r="B97">
        <v>1.18</v>
      </c>
      <c r="C97">
        <v>1.1599999999999999</v>
      </c>
      <c r="D97">
        <v>0.82</v>
      </c>
      <c r="E97">
        <v>0.64</v>
      </c>
      <c r="F97">
        <v>0.75</v>
      </c>
      <c r="G97">
        <v>0.56000000000000005</v>
      </c>
      <c r="H97">
        <v>0.6</v>
      </c>
      <c r="I97">
        <v>0.47</v>
      </c>
      <c r="J97">
        <v>0.54</v>
      </c>
      <c r="K97">
        <v>0.51</v>
      </c>
      <c r="L97">
        <v>0.55000000000000004</v>
      </c>
    </row>
    <row r="98" spans="1:12">
      <c r="A98" t="s">
        <v>195</v>
      </c>
      <c r="B98">
        <v>1.04</v>
      </c>
      <c r="C98">
        <v>0.8</v>
      </c>
      <c r="D98">
        <v>0.65</v>
      </c>
      <c r="E98">
        <v>0.49</v>
      </c>
      <c r="F98">
        <v>0.6</v>
      </c>
      <c r="G98">
        <v>0.41</v>
      </c>
      <c r="H98">
        <v>0.47</v>
      </c>
      <c r="I98">
        <v>0.36</v>
      </c>
      <c r="J98">
        <v>0.41</v>
      </c>
      <c r="K98">
        <v>0.4</v>
      </c>
      <c r="L98">
        <v>0.2</v>
      </c>
    </row>
    <row r="99" spans="1:12">
      <c r="A99" t="s">
        <v>194</v>
      </c>
      <c r="C99">
        <v>7.02</v>
      </c>
      <c r="D99">
        <v>3.99</v>
      </c>
      <c r="E99">
        <v>3.37</v>
      </c>
      <c r="F99">
        <v>2.95</v>
      </c>
      <c r="G99">
        <v>3.35</v>
      </c>
      <c r="H99">
        <v>3.08</v>
      </c>
      <c r="I99">
        <v>2.84</v>
      </c>
      <c r="J99">
        <v>2.99</v>
      </c>
      <c r="K99">
        <v>3.19</v>
      </c>
      <c r="L99">
        <v>2.96</v>
      </c>
    </row>
    <row r="100" spans="1:12">
      <c r="A100" t="s">
        <v>193</v>
      </c>
      <c r="C100">
        <v>3.81</v>
      </c>
      <c r="D100">
        <v>1.59</v>
      </c>
      <c r="E100">
        <v>1.01</v>
      </c>
      <c r="F100">
        <v>0.78</v>
      </c>
      <c r="G100">
        <v>0.83</v>
      </c>
      <c r="H100">
        <v>0.56999999999999995</v>
      </c>
      <c r="I100">
        <v>0.52</v>
      </c>
      <c r="J100">
        <v>0.67</v>
      </c>
      <c r="K100">
        <v>0.91</v>
      </c>
      <c r="L100">
        <v>0.82</v>
      </c>
    </row>
    <row r="102" spans="1:12">
      <c r="A102" t="s">
        <v>192</v>
      </c>
    </row>
    <row r="103" spans="1:12">
      <c r="A103" t="s">
        <v>191</v>
      </c>
      <c r="B103" t="s">
        <v>190</v>
      </c>
      <c r="C103" t="s">
        <v>189</v>
      </c>
      <c r="D103" t="s">
        <v>188</v>
      </c>
      <c r="E103" t="s">
        <v>187</v>
      </c>
      <c r="F103" t="s">
        <v>186</v>
      </c>
      <c r="G103" t="s">
        <v>185</v>
      </c>
      <c r="H103" t="s">
        <v>184</v>
      </c>
      <c r="I103" t="s">
        <v>183</v>
      </c>
      <c r="J103" t="s">
        <v>182</v>
      </c>
      <c r="K103" t="s">
        <v>181</v>
      </c>
      <c r="L103" t="s">
        <v>180</v>
      </c>
    </row>
    <row r="104" spans="1:12">
      <c r="A104" t="s">
        <v>179</v>
      </c>
      <c r="B104">
        <v>20.39</v>
      </c>
      <c r="C104">
        <v>34.32</v>
      </c>
      <c r="D104">
        <v>29.23</v>
      </c>
      <c r="E104">
        <v>23.71</v>
      </c>
      <c r="F104">
        <v>23.66</v>
      </c>
      <c r="G104">
        <v>27.46</v>
      </c>
      <c r="H104">
        <v>27.8</v>
      </c>
      <c r="I104">
        <v>26.9</v>
      </c>
      <c r="J104">
        <v>25.78</v>
      </c>
      <c r="K104">
        <v>30.84</v>
      </c>
    </row>
    <row r="105" spans="1:12">
      <c r="A105" t="s">
        <v>178</v>
      </c>
    </row>
    <row r="106" spans="1:12">
      <c r="A106" t="s">
        <v>177</v>
      </c>
      <c r="B106">
        <v>324.38</v>
      </c>
      <c r="C106">
        <v>117.54</v>
      </c>
      <c r="D106">
        <v>252.97</v>
      </c>
      <c r="E106">
        <v>113.05</v>
      </c>
      <c r="F106">
        <v>111.95</v>
      </c>
      <c r="G106">
        <v>107.81</v>
      </c>
      <c r="H106">
        <v>97.17</v>
      </c>
      <c r="I106">
        <v>94.06</v>
      </c>
      <c r="J106">
        <v>93.35</v>
      </c>
      <c r="K106">
        <v>108.58</v>
      </c>
    </row>
    <row r="107" spans="1:12">
      <c r="A107" t="s">
        <v>176</v>
      </c>
    </row>
    <row r="108" spans="1:12">
      <c r="A108" t="s">
        <v>175</v>
      </c>
      <c r="B108">
        <v>17.899999999999999</v>
      </c>
      <c r="C108">
        <v>10.64</v>
      </c>
      <c r="D108">
        <v>12.49</v>
      </c>
      <c r="E108">
        <v>15.39</v>
      </c>
      <c r="F108">
        <v>15.43</v>
      </c>
      <c r="G108">
        <v>13.29</v>
      </c>
      <c r="H108">
        <v>13.13</v>
      </c>
      <c r="I108">
        <v>13.57</v>
      </c>
      <c r="J108">
        <v>14.16</v>
      </c>
      <c r="K108">
        <v>11.83</v>
      </c>
    </row>
    <row r="109" spans="1:12">
      <c r="A109" t="s">
        <v>174</v>
      </c>
    </row>
    <row r="110" spans="1:12">
      <c r="A110" t="s">
        <v>173</v>
      </c>
      <c r="B110">
        <v>7.46</v>
      </c>
      <c r="C110">
        <v>8.6999999999999993</v>
      </c>
      <c r="D110">
        <v>9.77</v>
      </c>
      <c r="E110">
        <v>10.01</v>
      </c>
      <c r="F110">
        <v>10.28</v>
      </c>
      <c r="G110">
        <v>10.3</v>
      </c>
      <c r="H110">
        <v>9.6999999999999993</v>
      </c>
      <c r="I110">
        <v>9.86</v>
      </c>
      <c r="J110">
        <v>10.33</v>
      </c>
      <c r="K110">
        <v>7.81</v>
      </c>
      <c r="L110">
        <v>7.2</v>
      </c>
    </row>
    <row r="111" spans="1:12">
      <c r="A111" t="s">
        <v>172</v>
      </c>
      <c r="B111">
        <v>0.44</v>
      </c>
      <c r="C111">
        <v>0.48</v>
      </c>
      <c r="D111">
        <v>0.53</v>
      </c>
      <c r="E111">
        <v>0.56999999999999995</v>
      </c>
      <c r="F111">
        <v>0.59</v>
      </c>
      <c r="G111">
        <v>0.59</v>
      </c>
      <c r="H111">
        <v>0.59</v>
      </c>
      <c r="I111">
        <v>0.61</v>
      </c>
      <c r="J111">
        <v>0.62</v>
      </c>
      <c r="K111">
        <v>0.55000000000000004</v>
      </c>
      <c r="L111">
        <v>0.56999999999999995</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1"/>
  <sheetViews>
    <sheetView workbookViewId="0"/>
  </sheetViews>
  <sheetFormatPr defaultRowHeight="14.5"/>
  <sheetData>
    <row r="1" spans="1:12">
      <c r="A1" t="s">
        <v>332</v>
      </c>
    </row>
    <row r="2" spans="1:12">
      <c r="A2" t="s">
        <v>271</v>
      </c>
    </row>
    <row r="3" spans="1:12">
      <c r="B3" t="s">
        <v>190</v>
      </c>
      <c r="C3" t="s">
        <v>189</v>
      </c>
      <c r="D3" t="s">
        <v>188</v>
      </c>
      <c r="E3" t="s">
        <v>187</v>
      </c>
      <c r="F3" t="s">
        <v>186</v>
      </c>
      <c r="G3" t="s">
        <v>185</v>
      </c>
      <c r="H3" t="s">
        <v>184</v>
      </c>
      <c r="I3" t="s">
        <v>183</v>
      </c>
      <c r="J3" t="s">
        <v>182</v>
      </c>
      <c r="K3" t="s">
        <v>181</v>
      </c>
      <c r="L3" t="s">
        <v>180</v>
      </c>
    </row>
    <row r="4" spans="1:12">
      <c r="A4" t="s">
        <v>270</v>
      </c>
      <c r="C4" s="67">
        <v>2832</v>
      </c>
      <c r="D4" s="67">
        <v>2856</v>
      </c>
      <c r="E4" s="67">
        <v>3039</v>
      </c>
      <c r="F4" s="67">
        <v>3050</v>
      </c>
      <c r="G4" s="67">
        <v>2631</v>
      </c>
      <c r="H4" s="67">
        <v>2961</v>
      </c>
      <c r="I4" s="67">
        <v>3373</v>
      </c>
      <c r="J4" s="67">
        <v>3598</v>
      </c>
      <c r="K4" s="67">
        <v>3867</v>
      </c>
      <c r="L4" s="67">
        <v>3944</v>
      </c>
    </row>
    <row r="5" spans="1:12">
      <c r="A5" t="s">
        <v>269</v>
      </c>
      <c r="C5">
        <v>47.1</v>
      </c>
      <c r="D5">
        <v>39.200000000000003</v>
      </c>
      <c r="E5">
        <v>46.1</v>
      </c>
      <c r="F5">
        <v>37.5</v>
      </c>
      <c r="G5">
        <v>33.799999999999997</v>
      </c>
      <c r="H5">
        <v>34.299999999999997</v>
      </c>
      <c r="I5">
        <v>32.200000000000003</v>
      </c>
      <c r="J5">
        <v>30.1</v>
      </c>
      <c r="K5">
        <v>27.8</v>
      </c>
      <c r="L5">
        <v>25.8</v>
      </c>
    </row>
    <row r="6" spans="1:12">
      <c r="A6" t="s">
        <v>268</v>
      </c>
      <c r="C6">
        <v>339</v>
      </c>
      <c r="D6">
        <v>313</v>
      </c>
      <c r="E6">
        <v>-34</v>
      </c>
      <c r="F6">
        <v>352</v>
      </c>
      <c r="G6">
        <v>421</v>
      </c>
      <c r="H6">
        <v>460</v>
      </c>
      <c r="I6">
        <v>460</v>
      </c>
      <c r="J6">
        <v>575</v>
      </c>
      <c r="K6">
        <v>562</v>
      </c>
      <c r="L6">
        <v>450</v>
      </c>
    </row>
    <row r="7" spans="1:12">
      <c r="A7" t="s">
        <v>267</v>
      </c>
      <c r="C7">
        <v>12</v>
      </c>
      <c r="D7">
        <v>11</v>
      </c>
      <c r="E7">
        <v>-1.1000000000000001</v>
      </c>
      <c r="F7">
        <v>11.5</v>
      </c>
      <c r="G7">
        <v>16</v>
      </c>
      <c r="H7">
        <v>15.5</v>
      </c>
      <c r="I7">
        <v>13.6</v>
      </c>
      <c r="J7">
        <v>16</v>
      </c>
      <c r="K7">
        <v>14.5</v>
      </c>
      <c r="L7">
        <v>11.4</v>
      </c>
    </row>
    <row r="8" spans="1:12">
      <c r="A8" t="s">
        <v>266</v>
      </c>
      <c r="C8">
        <v>-269</v>
      </c>
      <c r="D8">
        <v>-66</v>
      </c>
      <c r="E8">
        <v>-611</v>
      </c>
      <c r="F8">
        <v>-100</v>
      </c>
      <c r="G8">
        <v>69</v>
      </c>
      <c r="H8">
        <v>545</v>
      </c>
      <c r="I8">
        <v>243</v>
      </c>
      <c r="J8">
        <v>243</v>
      </c>
      <c r="K8">
        <v>338</v>
      </c>
      <c r="L8">
        <v>242</v>
      </c>
    </row>
    <row r="9" spans="1:12">
      <c r="A9" t="s">
        <v>265</v>
      </c>
      <c r="C9">
        <v>-1.71</v>
      </c>
      <c r="D9">
        <v>-0.39</v>
      </c>
      <c r="E9">
        <v>-3.65</v>
      </c>
      <c r="F9">
        <v>-0.77</v>
      </c>
      <c r="G9">
        <v>0.23</v>
      </c>
      <c r="H9">
        <v>1.95</v>
      </c>
      <c r="I9">
        <v>0.86</v>
      </c>
      <c r="J9">
        <v>0.87</v>
      </c>
      <c r="K9">
        <v>1.22</v>
      </c>
      <c r="L9">
        <v>0.88</v>
      </c>
    </row>
    <row r="10" spans="1:12">
      <c r="A10" t="s">
        <v>264</v>
      </c>
      <c r="G10">
        <v>0.18</v>
      </c>
      <c r="H10">
        <v>0.36</v>
      </c>
      <c r="I10">
        <v>0.52</v>
      </c>
      <c r="J10">
        <v>0.56000000000000005</v>
      </c>
      <c r="K10">
        <v>0.56000000000000005</v>
      </c>
      <c r="L10">
        <v>0.56000000000000005</v>
      </c>
    </row>
    <row r="11" spans="1:12">
      <c r="A11" t="s">
        <v>263</v>
      </c>
      <c r="G11">
        <v>26.9</v>
      </c>
      <c r="H11">
        <v>40.9</v>
      </c>
      <c r="I11">
        <v>57.8</v>
      </c>
      <c r="J11">
        <v>79.7</v>
      </c>
      <c r="K11">
        <v>46.7</v>
      </c>
      <c r="L11">
        <v>64.400000000000006</v>
      </c>
    </row>
    <row r="12" spans="1:12">
      <c r="A12" t="s">
        <v>262</v>
      </c>
      <c r="C12">
        <v>175</v>
      </c>
      <c r="D12">
        <v>256</v>
      </c>
      <c r="E12">
        <v>177</v>
      </c>
      <c r="F12">
        <v>185</v>
      </c>
      <c r="G12">
        <v>247</v>
      </c>
      <c r="H12">
        <v>280</v>
      </c>
      <c r="I12">
        <v>283</v>
      </c>
      <c r="J12">
        <v>278</v>
      </c>
      <c r="K12">
        <v>278</v>
      </c>
      <c r="L12">
        <v>278</v>
      </c>
    </row>
    <row r="13" spans="1:12">
      <c r="A13" t="s">
        <v>261</v>
      </c>
      <c r="G13">
        <v>0.26</v>
      </c>
      <c r="H13">
        <v>1.67</v>
      </c>
      <c r="I13">
        <v>2.71</v>
      </c>
      <c r="J13">
        <v>2.34</v>
      </c>
      <c r="K13">
        <v>3.38</v>
      </c>
      <c r="L13">
        <v>3.33</v>
      </c>
    </row>
    <row r="14" spans="1:12">
      <c r="A14" t="s">
        <v>260</v>
      </c>
      <c r="C14">
        <v>353</v>
      </c>
      <c r="D14">
        <v>331</v>
      </c>
      <c r="E14">
        <v>306</v>
      </c>
      <c r="F14">
        <v>143</v>
      </c>
      <c r="G14">
        <v>182</v>
      </c>
      <c r="H14">
        <v>529</v>
      </c>
      <c r="I14">
        <v>680</v>
      </c>
      <c r="J14">
        <v>673</v>
      </c>
      <c r="K14">
        <v>723</v>
      </c>
      <c r="L14">
        <v>641</v>
      </c>
    </row>
    <row r="15" spans="1:12">
      <c r="A15" t="s">
        <v>259</v>
      </c>
      <c r="C15">
        <v>-130</v>
      </c>
      <c r="D15">
        <v>-165</v>
      </c>
      <c r="E15">
        <v>-193</v>
      </c>
      <c r="F15">
        <v>-226</v>
      </c>
      <c r="G15">
        <v>-227</v>
      </c>
      <c r="H15">
        <v>-287</v>
      </c>
      <c r="I15">
        <v>-328</v>
      </c>
      <c r="J15">
        <v>-316</v>
      </c>
      <c r="K15">
        <v>-284</v>
      </c>
      <c r="L15">
        <v>-219</v>
      </c>
    </row>
    <row r="16" spans="1:12">
      <c r="A16" t="s">
        <v>258</v>
      </c>
      <c r="C16">
        <v>222</v>
      </c>
      <c r="D16">
        <v>167</v>
      </c>
      <c r="E16">
        <v>112</v>
      </c>
      <c r="F16">
        <v>-83</v>
      </c>
      <c r="G16">
        <v>-46</v>
      </c>
      <c r="H16">
        <v>243</v>
      </c>
      <c r="I16">
        <v>352</v>
      </c>
      <c r="J16">
        <v>357</v>
      </c>
      <c r="K16">
        <v>439</v>
      </c>
      <c r="L16">
        <v>421</v>
      </c>
    </row>
    <row r="17" spans="1:12">
      <c r="A17" t="s">
        <v>257</v>
      </c>
      <c r="G17">
        <v>-0.89</v>
      </c>
      <c r="H17">
        <v>0.72</v>
      </c>
      <c r="I17">
        <v>0.78</v>
      </c>
      <c r="J17">
        <v>1.42</v>
      </c>
      <c r="K17">
        <v>1.73</v>
      </c>
    </row>
    <row r="18" spans="1:12">
      <c r="A18" t="s">
        <v>256</v>
      </c>
      <c r="D18">
        <v>-460</v>
      </c>
      <c r="E18">
        <v>-459</v>
      </c>
      <c r="F18">
        <v>-274</v>
      </c>
      <c r="G18">
        <v>-19</v>
      </c>
      <c r="H18">
        <v>-222</v>
      </c>
      <c r="I18">
        <v>-313</v>
      </c>
      <c r="J18">
        <v>-11</v>
      </c>
      <c r="K18">
        <v>169</v>
      </c>
    </row>
    <row r="20" spans="1:12">
      <c r="A20" t="s">
        <v>255</v>
      </c>
    </row>
    <row r="21" spans="1:12">
      <c r="A21" t="s">
        <v>254</v>
      </c>
      <c r="B21" t="s">
        <v>190</v>
      </c>
      <c r="C21" t="s">
        <v>189</v>
      </c>
      <c r="D21" t="s">
        <v>188</v>
      </c>
      <c r="E21" t="s">
        <v>187</v>
      </c>
      <c r="F21" t="s">
        <v>186</v>
      </c>
      <c r="G21" t="s">
        <v>185</v>
      </c>
      <c r="H21" t="s">
        <v>184</v>
      </c>
      <c r="I21" t="s">
        <v>183</v>
      </c>
      <c r="J21" t="s">
        <v>182</v>
      </c>
      <c r="K21" t="s">
        <v>181</v>
      </c>
      <c r="L21" t="s">
        <v>180</v>
      </c>
    </row>
    <row r="22" spans="1:12">
      <c r="A22" t="s">
        <v>253</v>
      </c>
      <c r="C22">
        <v>100</v>
      </c>
      <c r="D22">
        <v>100</v>
      </c>
      <c r="E22">
        <v>100</v>
      </c>
      <c r="F22">
        <v>100</v>
      </c>
      <c r="G22">
        <v>100</v>
      </c>
      <c r="H22">
        <v>100</v>
      </c>
      <c r="I22">
        <v>100</v>
      </c>
      <c r="J22">
        <v>100</v>
      </c>
      <c r="K22">
        <v>100</v>
      </c>
      <c r="L22">
        <v>100</v>
      </c>
    </row>
    <row r="23" spans="1:12">
      <c r="A23" t="s">
        <v>252</v>
      </c>
      <c r="C23">
        <v>52.87</v>
      </c>
      <c r="D23">
        <v>60.79</v>
      </c>
      <c r="E23">
        <v>53.88</v>
      </c>
      <c r="F23">
        <v>62.46</v>
      </c>
      <c r="G23">
        <v>66.22</v>
      </c>
      <c r="H23">
        <v>65.66</v>
      </c>
      <c r="I23">
        <v>67.81</v>
      </c>
      <c r="J23">
        <v>69.86</v>
      </c>
      <c r="K23">
        <v>72.19</v>
      </c>
      <c r="L23">
        <v>74.239999999999995</v>
      </c>
    </row>
    <row r="24" spans="1:12">
      <c r="A24" t="s">
        <v>251</v>
      </c>
      <c r="C24">
        <v>47.13</v>
      </c>
      <c r="D24">
        <v>39.21</v>
      </c>
      <c r="E24">
        <v>46.12</v>
      </c>
      <c r="F24">
        <v>37.54</v>
      </c>
      <c r="G24">
        <v>33.78</v>
      </c>
      <c r="H24">
        <v>34.340000000000003</v>
      </c>
      <c r="I24">
        <v>32.19</v>
      </c>
      <c r="J24">
        <v>30.14</v>
      </c>
      <c r="K24">
        <v>27.81</v>
      </c>
      <c r="L24">
        <v>25.76</v>
      </c>
    </row>
    <row r="25" spans="1:12">
      <c r="A25" t="s">
        <v>250</v>
      </c>
      <c r="C25">
        <v>25.22</v>
      </c>
      <c r="D25">
        <v>28.24</v>
      </c>
      <c r="E25">
        <v>36.799999999999997</v>
      </c>
      <c r="F25">
        <v>26</v>
      </c>
      <c r="G25">
        <v>17.79</v>
      </c>
      <c r="H25">
        <v>18.809999999999999</v>
      </c>
      <c r="I25">
        <v>18.559999999999999</v>
      </c>
      <c r="J25">
        <v>14.17</v>
      </c>
      <c r="K25">
        <v>13.28</v>
      </c>
      <c r="L25">
        <v>14.35</v>
      </c>
    </row>
    <row r="26" spans="1:12">
      <c r="A26" t="s">
        <v>249</v>
      </c>
    </row>
    <row r="27" spans="1:12">
      <c r="A27" t="s">
        <v>248</v>
      </c>
      <c r="C27">
        <v>9.94</v>
      </c>
      <c r="E27">
        <v>10.45</v>
      </c>
    </row>
    <row r="28" spans="1:12">
      <c r="A28" t="s">
        <v>247</v>
      </c>
      <c r="C28">
        <v>11.96</v>
      </c>
      <c r="D28">
        <v>10.98</v>
      </c>
      <c r="E28">
        <v>-1.1299999999999999</v>
      </c>
      <c r="F28">
        <v>11.53</v>
      </c>
      <c r="G28">
        <v>15.99</v>
      </c>
      <c r="H28">
        <v>15.53</v>
      </c>
      <c r="I28">
        <v>13.62</v>
      </c>
      <c r="J28">
        <v>15.97</v>
      </c>
      <c r="K28">
        <v>14.53</v>
      </c>
      <c r="L28">
        <v>11.41</v>
      </c>
    </row>
    <row r="29" spans="1:12">
      <c r="A29" t="s">
        <v>246</v>
      </c>
      <c r="C29">
        <v>-20.64</v>
      </c>
      <c r="D29">
        <v>-11.73</v>
      </c>
      <c r="E29">
        <v>-26.71</v>
      </c>
      <c r="F29">
        <v>-14.96</v>
      </c>
      <c r="G29">
        <v>-11.54</v>
      </c>
      <c r="H29">
        <v>-3.58</v>
      </c>
      <c r="I29">
        <v>-3.9</v>
      </c>
      <c r="J29">
        <v>-5.47</v>
      </c>
      <c r="K29">
        <v>-4.2300000000000004</v>
      </c>
      <c r="L29">
        <v>-4.05</v>
      </c>
    </row>
    <row r="30" spans="1:12">
      <c r="A30" t="s">
        <v>245</v>
      </c>
      <c r="C30">
        <v>-8.67</v>
      </c>
      <c r="D30">
        <v>-0.75</v>
      </c>
      <c r="E30">
        <v>-27.84</v>
      </c>
      <c r="F30">
        <v>-3.43</v>
      </c>
      <c r="G30">
        <v>4.45</v>
      </c>
      <c r="H30">
        <v>11.95</v>
      </c>
      <c r="I30">
        <v>9.7200000000000006</v>
      </c>
      <c r="J30">
        <v>10.49</v>
      </c>
      <c r="K30">
        <v>10.3</v>
      </c>
      <c r="L30">
        <v>7.36</v>
      </c>
    </row>
    <row r="32" spans="1:12">
      <c r="A32" t="s">
        <v>244</v>
      </c>
      <c r="B32" t="s">
        <v>190</v>
      </c>
      <c r="C32" t="s">
        <v>189</v>
      </c>
      <c r="D32" t="s">
        <v>188</v>
      </c>
      <c r="E32" t="s">
        <v>187</v>
      </c>
      <c r="F32" t="s">
        <v>186</v>
      </c>
      <c r="G32" t="s">
        <v>185</v>
      </c>
      <c r="H32" t="s">
        <v>184</v>
      </c>
      <c r="I32" t="s">
        <v>183</v>
      </c>
      <c r="J32" t="s">
        <v>182</v>
      </c>
      <c r="K32" t="s">
        <v>181</v>
      </c>
      <c r="L32" t="s">
        <v>180</v>
      </c>
    </row>
    <row r="33" spans="1:12">
      <c r="A33" t="s">
        <v>243</v>
      </c>
      <c r="G33">
        <v>5.36</v>
      </c>
      <c r="H33">
        <v>33.72</v>
      </c>
      <c r="I33">
        <v>26.41</v>
      </c>
      <c r="J33">
        <v>33.909999999999997</v>
      </c>
      <c r="K33">
        <v>14.43</v>
      </c>
      <c r="L33">
        <v>15.54</v>
      </c>
    </row>
    <row r="34" spans="1:12">
      <c r="A34" t="s">
        <v>242</v>
      </c>
      <c r="C34">
        <v>-10.58</v>
      </c>
      <c r="D34">
        <v>-3.45</v>
      </c>
      <c r="E34">
        <v>-21.25</v>
      </c>
      <c r="F34">
        <v>-2.35</v>
      </c>
      <c r="G34">
        <v>2.2000000000000002</v>
      </c>
      <c r="H34">
        <v>18.420000000000002</v>
      </c>
      <c r="I34">
        <v>7.19</v>
      </c>
      <c r="J34">
        <v>6.74</v>
      </c>
      <c r="K34">
        <v>8.73</v>
      </c>
      <c r="L34">
        <v>6.14</v>
      </c>
    </row>
    <row r="35" spans="1:12">
      <c r="A35" t="s">
        <v>241</v>
      </c>
      <c r="D35">
        <v>0.54</v>
      </c>
      <c r="E35">
        <v>0.61</v>
      </c>
      <c r="F35">
        <v>0.64</v>
      </c>
      <c r="G35">
        <v>0.55000000000000004</v>
      </c>
      <c r="H35">
        <v>0.59</v>
      </c>
      <c r="I35">
        <v>0.61</v>
      </c>
      <c r="J35">
        <v>0.63</v>
      </c>
      <c r="K35">
        <v>0.68</v>
      </c>
      <c r="L35">
        <v>0.68</v>
      </c>
    </row>
    <row r="36" spans="1:12">
      <c r="A36" t="s">
        <v>240</v>
      </c>
      <c r="D36">
        <v>-1.88</v>
      </c>
      <c r="E36">
        <v>-12.97</v>
      </c>
      <c r="F36">
        <v>-1.51</v>
      </c>
      <c r="G36">
        <v>1.22</v>
      </c>
      <c r="H36">
        <v>10.79</v>
      </c>
      <c r="I36">
        <v>4.3600000000000003</v>
      </c>
      <c r="J36">
        <v>4.26</v>
      </c>
      <c r="K36">
        <v>5.89</v>
      </c>
      <c r="L36">
        <v>4.1900000000000004</v>
      </c>
    </row>
    <row r="37" spans="1:12">
      <c r="A37" t="s">
        <v>239</v>
      </c>
      <c r="G37">
        <v>56.33</v>
      </c>
      <c r="H37">
        <v>11.17</v>
      </c>
      <c r="I37">
        <v>9.19</v>
      </c>
      <c r="J37">
        <v>8.15</v>
      </c>
      <c r="K37">
        <v>6</v>
      </c>
      <c r="L37">
        <v>6.32</v>
      </c>
    </row>
    <row r="38" spans="1:12">
      <c r="A38" t="s">
        <v>238</v>
      </c>
      <c r="H38">
        <v>192.59</v>
      </c>
      <c r="I38">
        <v>43.87</v>
      </c>
      <c r="J38">
        <v>36.85</v>
      </c>
      <c r="K38">
        <v>40.659999999999997</v>
      </c>
      <c r="L38">
        <v>27.06</v>
      </c>
    </row>
    <row r="39" spans="1:12">
      <c r="A39" t="s">
        <v>237</v>
      </c>
      <c r="H39">
        <v>18.84</v>
      </c>
      <c r="I39">
        <v>9.08</v>
      </c>
      <c r="J39">
        <v>8.3800000000000008</v>
      </c>
      <c r="K39">
        <v>11.08</v>
      </c>
      <c r="L39">
        <v>8.7100000000000009</v>
      </c>
    </row>
    <row r="40" spans="1:12">
      <c r="A40" t="s">
        <v>236</v>
      </c>
      <c r="C40">
        <v>-0.2</v>
      </c>
      <c r="D40">
        <v>0.88</v>
      </c>
      <c r="E40">
        <v>-2.48</v>
      </c>
      <c r="F40">
        <v>0.62</v>
      </c>
      <c r="G40">
        <v>1.54</v>
      </c>
      <c r="H40">
        <v>3.04</v>
      </c>
      <c r="I40">
        <v>3.07</v>
      </c>
      <c r="J40">
        <v>3.45</v>
      </c>
      <c r="K40">
        <v>3.54</v>
      </c>
      <c r="L40">
        <v>2.85</v>
      </c>
    </row>
    <row r="42" spans="1:12">
      <c r="A42" t="s">
        <v>235</v>
      </c>
    </row>
    <row r="43" spans="1:12">
      <c r="B43" t="s">
        <v>190</v>
      </c>
      <c r="C43" t="s">
        <v>189</v>
      </c>
      <c r="D43" t="s">
        <v>188</v>
      </c>
      <c r="E43" t="s">
        <v>187</v>
      </c>
      <c r="F43" t="s">
        <v>186</v>
      </c>
      <c r="G43" t="s">
        <v>185</v>
      </c>
      <c r="H43" t="s">
        <v>184</v>
      </c>
      <c r="I43" t="s">
        <v>183</v>
      </c>
      <c r="J43" t="s">
        <v>182</v>
      </c>
      <c r="K43" t="s">
        <v>181</v>
      </c>
      <c r="L43" t="s">
        <v>196</v>
      </c>
    </row>
    <row r="44" spans="1:12">
      <c r="A44" t="s">
        <v>234</v>
      </c>
    </row>
    <row r="45" spans="1:12">
      <c r="A45" t="s">
        <v>230</v>
      </c>
      <c r="D45">
        <v>0.83</v>
      </c>
      <c r="E45">
        <v>6.41</v>
      </c>
      <c r="F45">
        <v>0.34</v>
      </c>
      <c r="G45">
        <v>-13.71</v>
      </c>
      <c r="H45">
        <v>12.52</v>
      </c>
      <c r="I45">
        <v>13.93</v>
      </c>
      <c r="J45">
        <v>6.67</v>
      </c>
      <c r="K45">
        <v>7.46</v>
      </c>
      <c r="L45">
        <v>1.59</v>
      </c>
    </row>
    <row r="46" spans="1:12">
      <c r="A46" t="s">
        <v>229</v>
      </c>
      <c r="F46">
        <v>2.4900000000000002</v>
      </c>
      <c r="G46">
        <v>-2.69</v>
      </c>
      <c r="H46">
        <v>-0.86</v>
      </c>
      <c r="I46">
        <v>3.42</v>
      </c>
      <c r="J46">
        <v>11</v>
      </c>
      <c r="K46">
        <v>9.31</v>
      </c>
    </row>
    <row r="47" spans="1:12">
      <c r="A47" t="s">
        <v>228</v>
      </c>
      <c r="H47">
        <v>0.89</v>
      </c>
      <c r="I47">
        <v>3.39</v>
      </c>
      <c r="J47">
        <v>3.44</v>
      </c>
      <c r="K47">
        <v>4.8600000000000003</v>
      </c>
    </row>
    <row r="48" spans="1:12">
      <c r="A48" t="s">
        <v>227</v>
      </c>
    </row>
    <row r="49" spans="1:12">
      <c r="A49" t="s">
        <v>233</v>
      </c>
    </row>
    <row r="50" spans="1:12">
      <c r="A50" t="s">
        <v>230</v>
      </c>
      <c r="D50">
        <v>-7.49</v>
      </c>
      <c r="G50">
        <v>19.63</v>
      </c>
      <c r="H50">
        <v>9.26</v>
      </c>
      <c r="I50">
        <v>-0.04</v>
      </c>
      <c r="J50">
        <v>25.02</v>
      </c>
      <c r="K50">
        <v>-2.1800000000000002</v>
      </c>
      <c r="L50">
        <v>-41</v>
      </c>
    </row>
    <row r="51" spans="1:12">
      <c r="A51" t="s">
        <v>229</v>
      </c>
      <c r="F51">
        <v>1.25</v>
      </c>
      <c r="G51">
        <v>10.31</v>
      </c>
      <c r="I51">
        <v>9.32</v>
      </c>
      <c r="J51">
        <v>10.94</v>
      </c>
      <c r="K51">
        <v>6.92</v>
      </c>
    </row>
    <row r="52" spans="1:12">
      <c r="A52" t="s">
        <v>228</v>
      </c>
      <c r="H52">
        <v>6.29</v>
      </c>
      <c r="I52">
        <v>7.95</v>
      </c>
      <c r="K52">
        <v>9.83</v>
      </c>
    </row>
    <row r="53" spans="1:12">
      <c r="A53" t="s">
        <v>227</v>
      </c>
    </row>
    <row r="54" spans="1:12">
      <c r="A54" t="s">
        <v>232</v>
      </c>
    </row>
    <row r="55" spans="1:12">
      <c r="A55" t="s">
        <v>230</v>
      </c>
      <c r="H55">
        <v>688.01</v>
      </c>
      <c r="I55">
        <v>-55.53</v>
      </c>
      <c r="J55">
        <v>-0.01</v>
      </c>
      <c r="K55">
        <v>39.17</v>
      </c>
    </row>
    <row r="56" spans="1:12">
      <c r="A56" t="s">
        <v>229</v>
      </c>
      <c r="J56">
        <v>51.88</v>
      </c>
      <c r="K56">
        <v>-14.79</v>
      </c>
    </row>
    <row r="57" spans="1:12">
      <c r="A57" t="s">
        <v>228</v>
      </c>
    </row>
    <row r="58" spans="1:12">
      <c r="A58" t="s">
        <v>227</v>
      </c>
    </row>
    <row r="59" spans="1:12">
      <c r="A59" t="s">
        <v>231</v>
      </c>
    </row>
    <row r="60" spans="1:12">
      <c r="A60" t="s">
        <v>230</v>
      </c>
      <c r="H60">
        <v>747.83</v>
      </c>
      <c r="I60">
        <v>-55.9</v>
      </c>
      <c r="J60">
        <v>1.1599999999999999</v>
      </c>
      <c r="K60">
        <v>40.229999999999997</v>
      </c>
      <c r="L60">
        <v>-69.7</v>
      </c>
    </row>
    <row r="61" spans="1:12">
      <c r="A61" t="s">
        <v>229</v>
      </c>
      <c r="J61">
        <v>55.81</v>
      </c>
      <c r="K61">
        <v>-14.47</v>
      </c>
    </row>
    <row r="62" spans="1:12">
      <c r="A62" t="s">
        <v>228</v>
      </c>
    </row>
    <row r="63" spans="1:12">
      <c r="A63" t="s">
        <v>227</v>
      </c>
    </row>
    <row r="65" spans="1:12">
      <c r="A65" t="s">
        <v>226</v>
      </c>
    </row>
    <row r="66" spans="1:12">
      <c r="A66" t="s">
        <v>225</v>
      </c>
      <c r="B66" t="s">
        <v>190</v>
      </c>
      <c r="C66" t="s">
        <v>189</v>
      </c>
      <c r="D66" t="s">
        <v>188</v>
      </c>
      <c r="E66" t="s">
        <v>187</v>
      </c>
      <c r="F66" t="s">
        <v>186</v>
      </c>
      <c r="G66" t="s">
        <v>185</v>
      </c>
      <c r="H66" t="s">
        <v>184</v>
      </c>
      <c r="I66" t="s">
        <v>183</v>
      </c>
      <c r="J66" t="s">
        <v>182</v>
      </c>
      <c r="K66" t="s">
        <v>181</v>
      </c>
      <c r="L66" t="s">
        <v>180</v>
      </c>
    </row>
    <row r="67" spans="1:12">
      <c r="A67" t="s">
        <v>224</v>
      </c>
      <c r="D67">
        <v>-6.14</v>
      </c>
      <c r="E67">
        <v>-7.68</v>
      </c>
      <c r="F67">
        <v>-53.2</v>
      </c>
      <c r="G67">
        <v>26.96</v>
      </c>
      <c r="H67">
        <v>191.43</v>
      </c>
      <c r="I67">
        <v>28.42</v>
      </c>
      <c r="J67">
        <v>-0.99</v>
      </c>
      <c r="K67">
        <v>7.39</v>
      </c>
    </row>
    <row r="68" spans="1:12">
      <c r="A68" t="s">
        <v>223</v>
      </c>
      <c r="D68">
        <v>-25.1</v>
      </c>
      <c r="E68">
        <v>-32.46</v>
      </c>
      <c r="I68">
        <v>45.12</v>
      </c>
      <c r="J68">
        <v>1.27</v>
      </c>
      <c r="K68">
        <v>23.05</v>
      </c>
    </row>
    <row r="69" spans="1:12">
      <c r="A69" t="s">
        <v>222</v>
      </c>
      <c r="C69">
        <v>4.6100000000000003</v>
      </c>
      <c r="D69">
        <v>5.76</v>
      </c>
      <c r="E69">
        <v>6.36</v>
      </c>
      <c r="F69">
        <v>7.41</v>
      </c>
      <c r="G69">
        <v>8.64</v>
      </c>
      <c r="H69">
        <v>9.68</v>
      </c>
      <c r="I69">
        <v>9.7100000000000009</v>
      </c>
      <c r="J69">
        <v>8.7899999999999991</v>
      </c>
      <c r="K69">
        <v>7.34</v>
      </c>
      <c r="L69">
        <v>5.56</v>
      </c>
    </row>
    <row r="70" spans="1:12">
      <c r="A70" t="s">
        <v>221</v>
      </c>
      <c r="C70">
        <v>7.85</v>
      </c>
      <c r="D70">
        <v>5.83</v>
      </c>
      <c r="E70">
        <v>3.7</v>
      </c>
      <c r="F70">
        <v>-2.72</v>
      </c>
      <c r="G70">
        <v>-1.73</v>
      </c>
      <c r="H70">
        <v>8.1999999999999993</v>
      </c>
      <c r="I70">
        <v>10.44</v>
      </c>
      <c r="J70">
        <v>9.91</v>
      </c>
      <c r="K70">
        <v>11.35</v>
      </c>
      <c r="L70">
        <v>10.68</v>
      </c>
    </row>
    <row r="71" spans="1:12">
      <c r="A71" t="s">
        <v>220</v>
      </c>
      <c r="C71">
        <v>-0.83</v>
      </c>
      <c r="D71">
        <v>-2.52</v>
      </c>
      <c r="E71">
        <v>-0.18</v>
      </c>
      <c r="F71">
        <v>0.83</v>
      </c>
      <c r="G71">
        <v>-0.66</v>
      </c>
      <c r="H71">
        <v>0.45</v>
      </c>
      <c r="I71">
        <v>1.45</v>
      </c>
      <c r="J71">
        <v>1.47</v>
      </c>
      <c r="K71">
        <v>1.3</v>
      </c>
      <c r="L71">
        <v>1.74</v>
      </c>
    </row>
    <row r="73" spans="1:12">
      <c r="A73" t="s">
        <v>219</v>
      </c>
    </row>
    <row r="74" spans="1:12">
      <c r="A74" t="s">
        <v>218</v>
      </c>
      <c r="B74" t="s">
        <v>190</v>
      </c>
      <c r="C74" t="s">
        <v>189</v>
      </c>
      <c r="D74" t="s">
        <v>188</v>
      </c>
      <c r="E74" t="s">
        <v>187</v>
      </c>
      <c r="F74" t="s">
        <v>186</v>
      </c>
      <c r="G74" t="s">
        <v>185</v>
      </c>
      <c r="H74" t="s">
        <v>184</v>
      </c>
      <c r="I74" t="s">
        <v>183</v>
      </c>
      <c r="J74" t="s">
        <v>182</v>
      </c>
      <c r="K74" t="s">
        <v>181</v>
      </c>
      <c r="L74" t="s">
        <v>196</v>
      </c>
    </row>
    <row r="75" spans="1:12">
      <c r="A75" t="s">
        <v>217</v>
      </c>
      <c r="D75">
        <v>1.1100000000000001</v>
      </c>
      <c r="E75">
        <v>2.69</v>
      </c>
      <c r="F75">
        <v>6.47</v>
      </c>
      <c r="G75">
        <v>3.3</v>
      </c>
      <c r="H75">
        <v>5.95</v>
      </c>
      <c r="I75">
        <v>6.36</v>
      </c>
      <c r="J75">
        <v>6.4</v>
      </c>
      <c r="K75">
        <v>8.77</v>
      </c>
      <c r="L75">
        <v>6.88</v>
      </c>
    </row>
    <row r="76" spans="1:12">
      <c r="A76" t="s">
        <v>216</v>
      </c>
      <c r="D76">
        <v>9.24</v>
      </c>
      <c r="E76">
        <v>10.19</v>
      </c>
      <c r="F76">
        <v>9.73</v>
      </c>
      <c r="G76">
        <v>8.33</v>
      </c>
      <c r="H76">
        <v>7.5</v>
      </c>
      <c r="I76">
        <v>7.46</v>
      </c>
      <c r="J76">
        <v>9.31</v>
      </c>
      <c r="K76">
        <v>9.74</v>
      </c>
      <c r="L76">
        <v>10.47</v>
      </c>
    </row>
    <row r="77" spans="1:12">
      <c r="A77" t="s">
        <v>215</v>
      </c>
    </row>
    <row r="78" spans="1:12">
      <c r="A78" t="s">
        <v>214</v>
      </c>
      <c r="D78">
        <v>3.23</v>
      </c>
      <c r="E78">
        <v>2.33</v>
      </c>
      <c r="F78">
        <v>2.3199999999999998</v>
      </c>
      <c r="G78">
        <v>6.99</v>
      </c>
      <c r="H78">
        <v>0.97</v>
      </c>
      <c r="I78">
        <v>1.0900000000000001</v>
      </c>
      <c r="J78">
        <v>1.3</v>
      </c>
      <c r="K78">
        <v>1.94</v>
      </c>
      <c r="L78">
        <v>2.62</v>
      </c>
    </row>
    <row r="79" spans="1:12">
      <c r="A79" t="s">
        <v>213</v>
      </c>
      <c r="D79">
        <v>13.58</v>
      </c>
      <c r="E79">
        <v>15.2</v>
      </c>
      <c r="F79">
        <v>18.52</v>
      </c>
      <c r="G79">
        <v>18.61</v>
      </c>
      <c r="H79">
        <v>14.43</v>
      </c>
      <c r="I79">
        <v>14.91</v>
      </c>
      <c r="J79">
        <v>17.010000000000002</v>
      </c>
      <c r="K79">
        <v>20.45</v>
      </c>
      <c r="L79">
        <v>19.98</v>
      </c>
    </row>
    <row r="80" spans="1:12">
      <c r="A80" t="s">
        <v>212</v>
      </c>
      <c r="D80">
        <v>8.1300000000000008</v>
      </c>
      <c r="E80">
        <v>8.6999999999999993</v>
      </c>
      <c r="F80">
        <v>10.46</v>
      </c>
      <c r="G80">
        <v>11.68</v>
      </c>
      <c r="H80">
        <v>11.63</v>
      </c>
      <c r="I80">
        <v>13.16</v>
      </c>
      <c r="J80">
        <v>14.15</v>
      </c>
      <c r="K80">
        <v>13.61</v>
      </c>
      <c r="L80">
        <v>12.28</v>
      </c>
    </row>
    <row r="81" spans="1:12">
      <c r="A81" t="s">
        <v>211</v>
      </c>
      <c r="D81">
        <v>69.42</v>
      </c>
      <c r="E81">
        <v>65.73</v>
      </c>
      <c r="F81">
        <v>58.18</v>
      </c>
      <c r="G81">
        <v>55.82</v>
      </c>
      <c r="H81">
        <v>60.76</v>
      </c>
      <c r="I81">
        <v>58.06</v>
      </c>
      <c r="J81">
        <v>57.32</v>
      </c>
      <c r="K81">
        <v>54.52</v>
      </c>
      <c r="L81">
        <v>54.29</v>
      </c>
    </row>
    <row r="82" spans="1:12">
      <c r="A82" t="s">
        <v>210</v>
      </c>
      <c r="D82">
        <v>8.8699999999999992</v>
      </c>
      <c r="E82">
        <v>10.36</v>
      </c>
      <c r="F82">
        <v>12.84</v>
      </c>
      <c r="G82">
        <v>13.88</v>
      </c>
      <c r="H82">
        <v>13.18</v>
      </c>
      <c r="I82">
        <v>13.87</v>
      </c>
      <c r="J82">
        <v>11.53</v>
      </c>
      <c r="K82">
        <v>11.41</v>
      </c>
      <c r="L82">
        <v>13.45</v>
      </c>
    </row>
    <row r="83" spans="1:12">
      <c r="A83" t="s">
        <v>209</v>
      </c>
      <c r="D83">
        <v>100</v>
      </c>
      <c r="E83">
        <v>100</v>
      </c>
      <c r="F83">
        <v>100</v>
      </c>
      <c r="G83">
        <v>100</v>
      </c>
      <c r="H83">
        <v>100</v>
      </c>
      <c r="I83">
        <v>100</v>
      </c>
      <c r="J83">
        <v>100</v>
      </c>
      <c r="K83">
        <v>100</v>
      </c>
      <c r="L83">
        <v>100</v>
      </c>
    </row>
    <row r="84" spans="1:12">
      <c r="A84" t="s">
        <v>208</v>
      </c>
      <c r="D84">
        <v>3.21</v>
      </c>
      <c r="E84">
        <v>2.71</v>
      </c>
      <c r="F84">
        <v>2.34</v>
      </c>
      <c r="G84">
        <v>2.42</v>
      </c>
      <c r="H84">
        <v>2.57</v>
      </c>
      <c r="I84">
        <v>2.95</v>
      </c>
      <c r="J84">
        <v>2.88</v>
      </c>
      <c r="K84">
        <v>2.85</v>
      </c>
      <c r="L84">
        <v>3.04</v>
      </c>
    </row>
    <row r="85" spans="1:12">
      <c r="A85" t="s">
        <v>207</v>
      </c>
      <c r="D85">
        <v>2.13</v>
      </c>
      <c r="E85">
        <v>0.49</v>
      </c>
      <c r="F85">
        <v>1.81</v>
      </c>
      <c r="G85">
        <v>0.48</v>
      </c>
      <c r="H85">
        <v>3.53</v>
      </c>
      <c r="I85">
        <v>2.96</v>
      </c>
      <c r="J85">
        <v>1.01</v>
      </c>
      <c r="K85">
        <v>1.18</v>
      </c>
      <c r="L85">
        <v>1.43</v>
      </c>
    </row>
    <row r="86" spans="1:12">
      <c r="A86" t="s">
        <v>206</v>
      </c>
    </row>
    <row r="87" spans="1:12">
      <c r="A87" t="s">
        <v>205</v>
      </c>
      <c r="D87">
        <v>8.07</v>
      </c>
      <c r="E87">
        <v>8.14</v>
      </c>
      <c r="F87">
        <v>8.6199999999999992</v>
      </c>
      <c r="G87">
        <v>7.11</v>
      </c>
      <c r="H87">
        <v>7</v>
      </c>
      <c r="I87">
        <v>7.67</v>
      </c>
      <c r="J87">
        <v>8.32</v>
      </c>
      <c r="K87">
        <v>8.39</v>
      </c>
      <c r="L87">
        <v>10.07</v>
      </c>
    </row>
    <row r="88" spans="1:12">
      <c r="A88" t="s">
        <v>204</v>
      </c>
      <c r="D88">
        <v>8.85</v>
      </c>
      <c r="E88">
        <v>13.6</v>
      </c>
      <c r="F88">
        <v>11.51</v>
      </c>
      <c r="G88">
        <v>9.01</v>
      </c>
      <c r="H88">
        <v>5.46</v>
      </c>
      <c r="I88">
        <v>6.81</v>
      </c>
      <c r="J88">
        <v>5.01</v>
      </c>
      <c r="K88">
        <v>5.14</v>
      </c>
      <c r="L88">
        <v>4.9000000000000004</v>
      </c>
    </row>
    <row r="89" spans="1:12">
      <c r="A89" t="s">
        <v>203</v>
      </c>
      <c r="D89">
        <v>22.26</v>
      </c>
      <c r="E89">
        <v>24.95</v>
      </c>
      <c r="F89">
        <v>24.27</v>
      </c>
      <c r="G89">
        <v>19.010000000000002</v>
      </c>
      <c r="H89">
        <v>18.55</v>
      </c>
      <c r="I89">
        <v>20.38</v>
      </c>
      <c r="J89">
        <v>17.22</v>
      </c>
      <c r="K89">
        <v>17.559999999999999</v>
      </c>
      <c r="L89">
        <v>19.440000000000001</v>
      </c>
    </row>
    <row r="90" spans="1:12">
      <c r="A90" t="s">
        <v>202</v>
      </c>
      <c r="D90">
        <v>62.75</v>
      </c>
      <c r="E90">
        <v>72.61</v>
      </c>
      <c r="F90">
        <v>65.45</v>
      </c>
      <c r="G90">
        <v>64.900000000000006</v>
      </c>
      <c r="H90">
        <v>58.78</v>
      </c>
      <c r="I90">
        <v>57.26</v>
      </c>
      <c r="J90">
        <v>60.22</v>
      </c>
      <c r="K90">
        <v>57.55</v>
      </c>
      <c r="L90">
        <v>57.24</v>
      </c>
    </row>
    <row r="91" spans="1:12">
      <c r="A91" t="s">
        <v>201</v>
      </c>
      <c r="D91">
        <v>18.37</v>
      </c>
      <c r="E91">
        <v>21.05</v>
      </c>
      <c r="F91">
        <v>12.66</v>
      </c>
      <c r="G91">
        <v>14.31</v>
      </c>
      <c r="H91">
        <v>13.72</v>
      </c>
      <c r="I91">
        <v>11.47</v>
      </c>
      <c r="J91">
        <v>10.28</v>
      </c>
      <c r="K91">
        <v>8.2100000000000009</v>
      </c>
      <c r="L91">
        <v>7.48</v>
      </c>
    </row>
    <row r="92" spans="1:12">
      <c r="A92" t="s">
        <v>200</v>
      </c>
      <c r="D92">
        <v>103.38</v>
      </c>
      <c r="E92">
        <v>118.61</v>
      </c>
      <c r="F92">
        <v>102.38</v>
      </c>
      <c r="G92">
        <v>98.22</v>
      </c>
      <c r="H92">
        <v>91.05</v>
      </c>
      <c r="I92">
        <v>89.11</v>
      </c>
      <c r="J92">
        <v>87.72</v>
      </c>
      <c r="K92">
        <v>83.32</v>
      </c>
      <c r="L92">
        <v>84.17</v>
      </c>
    </row>
    <row r="93" spans="1:12">
      <c r="A93" t="s">
        <v>199</v>
      </c>
      <c r="D93">
        <v>-3.38</v>
      </c>
      <c r="E93">
        <v>-18.61</v>
      </c>
      <c r="F93">
        <v>-2.38</v>
      </c>
      <c r="G93">
        <v>1.78</v>
      </c>
      <c r="H93">
        <v>8.9499999999999993</v>
      </c>
      <c r="I93">
        <v>10.89</v>
      </c>
      <c r="J93">
        <v>12.28</v>
      </c>
      <c r="K93">
        <v>16.68</v>
      </c>
      <c r="L93">
        <v>15.83</v>
      </c>
    </row>
    <row r="94" spans="1:12">
      <c r="A94" t="s">
        <v>198</v>
      </c>
      <c r="B94">
        <v>100</v>
      </c>
      <c r="C94">
        <v>100</v>
      </c>
      <c r="D94">
        <v>100</v>
      </c>
      <c r="E94">
        <v>100</v>
      </c>
      <c r="F94">
        <v>100</v>
      </c>
      <c r="G94">
        <v>100</v>
      </c>
      <c r="H94">
        <v>100</v>
      </c>
      <c r="I94">
        <v>100</v>
      </c>
      <c r="J94">
        <v>100</v>
      </c>
      <c r="K94">
        <v>100</v>
      </c>
      <c r="L94">
        <v>100</v>
      </c>
    </row>
    <row r="96" spans="1:12">
      <c r="A96" t="s">
        <v>197</v>
      </c>
      <c r="B96" t="s">
        <v>190</v>
      </c>
      <c r="C96" t="s">
        <v>189</v>
      </c>
      <c r="D96" t="s">
        <v>188</v>
      </c>
      <c r="E96" t="s">
        <v>187</v>
      </c>
      <c r="F96" t="s">
        <v>186</v>
      </c>
      <c r="G96" t="s">
        <v>185</v>
      </c>
      <c r="H96" t="s">
        <v>184</v>
      </c>
      <c r="I96" t="s">
        <v>183</v>
      </c>
      <c r="J96" t="s">
        <v>182</v>
      </c>
      <c r="K96" t="s">
        <v>181</v>
      </c>
      <c r="L96" t="s">
        <v>196</v>
      </c>
    </row>
    <row r="97" spans="1:12">
      <c r="A97" t="s">
        <v>168</v>
      </c>
      <c r="D97">
        <v>0.61</v>
      </c>
      <c r="E97">
        <v>0.61</v>
      </c>
      <c r="F97">
        <v>0.76</v>
      </c>
      <c r="G97">
        <v>0.98</v>
      </c>
      <c r="H97">
        <v>0.78</v>
      </c>
      <c r="I97">
        <v>0.73</v>
      </c>
      <c r="J97">
        <v>0.99</v>
      </c>
      <c r="K97">
        <v>1.17</v>
      </c>
      <c r="L97">
        <v>1.03</v>
      </c>
    </row>
    <row r="98" spans="1:12">
      <c r="A98" t="s">
        <v>195</v>
      </c>
      <c r="D98">
        <v>0.46</v>
      </c>
      <c r="E98">
        <v>0.52</v>
      </c>
      <c r="F98">
        <v>0.67</v>
      </c>
      <c r="G98">
        <v>0.61</v>
      </c>
      <c r="H98">
        <v>0.73</v>
      </c>
      <c r="I98">
        <v>0.68</v>
      </c>
      <c r="J98">
        <v>0.91</v>
      </c>
      <c r="K98">
        <v>1.06</v>
      </c>
      <c r="L98">
        <v>0.89</v>
      </c>
    </row>
    <row r="99" spans="1:12">
      <c r="A99" t="s">
        <v>194</v>
      </c>
      <c r="G99">
        <v>56.33</v>
      </c>
      <c r="H99">
        <v>11.17</v>
      </c>
      <c r="I99">
        <v>9.19</v>
      </c>
      <c r="J99">
        <v>8.15</v>
      </c>
      <c r="K99">
        <v>6</v>
      </c>
      <c r="L99">
        <v>6.32</v>
      </c>
    </row>
    <row r="100" spans="1:12">
      <c r="A100" t="s">
        <v>193</v>
      </c>
      <c r="G100">
        <v>36.549999999999997</v>
      </c>
      <c r="H100">
        <v>6.57</v>
      </c>
      <c r="I100">
        <v>5.26</v>
      </c>
      <c r="J100">
        <v>4.9000000000000004</v>
      </c>
      <c r="K100">
        <v>3.45</v>
      </c>
      <c r="L100">
        <v>3.62</v>
      </c>
    </row>
    <row r="102" spans="1:12">
      <c r="A102" t="s">
        <v>192</v>
      </c>
    </row>
    <row r="103" spans="1:12">
      <c r="A103" t="s">
        <v>191</v>
      </c>
      <c r="B103" t="s">
        <v>190</v>
      </c>
      <c r="C103" t="s">
        <v>189</v>
      </c>
      <c r="D103" t="s">
        <v>188</v>
      </c>
      <c r="E103" t="s">
        <v>187</v>
      </c>
      <c r="F103" t="s">
        <v>186</v>
      </c>
      <c r="G103" t="s">
        <v>185</v>
      </c>
      <c r="H103" t="s">
        <v>184</v>
      </c>
      <c r="I103" t="s">
        <v>183</v>
      </c>
      <c r="J103" t="s">
        <v>182</v>
      </c>
      <c r="K103" t="s">
        <v>181</v>
      </c>
      <c r="L103" t="s">
        <v>180</v>
      </c>
    </row>
    <row r="104" spans="1:12">
      <c r="A104" t="s">
        <v>179</v>
      </c>
      <c r="D104">
        <v>51.4</v>
      </c>
      <c r="E104">
        <v>50.16</v>
      </c>
      <c r="F104">
        <v>51.91</v>
      </c>
      <c r="G104">
        <v>55.29</v>
      </c>
      <c r="H104">
        <v>45.53</v>
      </c>
      <c r="I104">
        <v>42.01</v>
      </c>
      <c r="J104">
        <v>45.2</v>
      </c>
      <c r="K104">
        <v>47.13</v>
      </c>
      <c r="L104">
        <v>53.99</v>
      </c>
    </row>
    <row r="105" spans="1:12">
      <c r="A105" t="s">
        <v>178</v>
      </c>
    </row>
    <row r="106" spans="1:12">
      <c r="A106" t="s">
        <v>177</v>
      </c>
      <c r="D106">
        <v>35.58</v>
      </c>
      <c r="E106">
        <v>33.090000000000003</v>
      </c>
      <c r="F106">
        <v>22.9</v>
      </c>
      <c r="G106">
        <v>23.64</v>
      </c>
      <c r="H106">
        <v>23.72</v>
      </c>
      <c r="I106">
        <v>24.49</v>
      </c>
      <c r="J106">
        <v>24.05</v>
      </c>
      <c r="K106">
        <v>21.44</v>
      </c>
      <c r="L106">
        <v>21.19</v>
      </c>
    </row>
    <row r="107" spans="1:12">
      <c r="A107" t="s">
        <v>176</v>
      </c>
    </row>
    <row r="108" spans="1:12">
      <c r="A108" t="s">
        <v>175</v>
      </c>
      <c r="D108">
        <v>7.1</v>
      </c>
      <c r="E108">
        <v>7.28</v>
      </c>
      <c r="F108">
        <v>7.03</v>
      </c>
      <c r="G108">
        <v>6.6</v>
      </c>
      <c r="H108">
        <v>8.02</v>
      </c>
      <c r="I108">
        <v>8.69</v>
      </c>
      <c r="J108">
        <v>8.08</v>
      </c>
      <c r="K108">
        <v>7.74</v>
      </c>
      <c r="L108">
        <v>6.76</v>
      </c>
    </row>
    <row r="109" spans="1:12">
      <c r="A109" t="s">
        <v>174</v>
      </c>
    </row>
    <row r="110" spans="1:12">
      <c r="A110" t="s">
        <v>173</v>
      </c>
      <c r="D110">
        <v>6.69</v>
      </c>
      <c r="E110">
        <v>7.27</v>
      </c>
      <c r="F110">
        <v>6.72</v>
      </c>
      <c r="G110">
        <v>5.01</v>
      </c>
      <c r="H110">
        <v>5.0199999999999996</v>
      </c>
      <c r="I110">
        <v>4.8899999999999997</v>
      </c>
      <c r="J110">
        <v>4.6399999999999997</v>
      </c>
      <c r="K110">
        <v>4.87</v>
      </c>
      <c r="L110">
        <v>5.27</v>
      </c>
    </row>
    <row r="111" spans="1:12">
      <c r="A111" t="s">
        <v>172</v>
      </c>
      <c r="D111">
        <v>0.54</v>
      </c>
      <c r="E111">
        <v>0.61</v>
      </c>
      <c r="F111">
        <v>0.64</v>
      </c>
      <c r="G111">
        <v>0.55000000000000004</v>
      </c>
      <c r="H111">
        <v>0.59</v>
      </c>
      <c r="I111">
        <v>0.61</v>
      </c>
      <c r="J111">
        <v>0.63</v>
      </c>
      <c r="K111">
        <v>0.68</v>
      </c>
      <c r="L111">
        <v>0.68</v>
      </c>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1"/>
  <sheetViews>
    <sheetView workbookViewId="0"/>
  </sheetViews>
  <sheetFormatPr defaultRowHeight="14.5"/>
  <sheetData>
    <row r="1" spans="1:12">
      <c r="A1" t="s">
        <v>337</v>
      </c>
    </row>
    <row r="2" spans="1:12">
      <c r="A2" t="s">
        <v>271</v>
      </c>
    </row>
    <row r="3" spans="1:12">
      <c r="B3" t="s">
        <v>190</v>
      </c>
      <c r="C3" t="s">
        <v>189</v>
      </c>
      <c r="D3" t="s">
        <v>188</v>
      </c>
      <c r="E3" t="s">
        <v>187</v>
      </c>
      <c r="F3" t="s">
        <v>186</v>
      </c>
      <c r="G3" t="s">
        <v>185</v>
      </c>
      <c r="H3" t="s">
        <v>184</v>
      </c>
      <c r="I3" t="s">
        <v>183</v>
      </c>
      <c r="J3" t="s">
        <v>182</v>
      </c>
      <c r="K3" t="s">
        <v>181</v>
      </c>
      <c r="L3" t="s">
        <v>180</v>
      </c>
    </row>
    <row r="4" spans="1:12">
      <c r="A4" t="s">
        <v>270</v>
      </c>
      <c r="B4">
        <v>352</v>
      </c>
      <c r="C4">
        <v>485</v>
      </c>
      <c r="D4">
        <v>637</v>
      </c>
      <c r="E4">
        <v>763</v>
      </c>
      <c r="F4">
        <v>945</v>
      </c>
      <c r="G4" s="67">
        <v>1246</v>
      </c>
      <c r="H4" s="67">
        <v>1492</v>
      </c>
      <c r="I4" s="67">
        <v>1480</v>
      </c>
      <c r="J4" s="67">
        <v>1556</v>
      </c>
      <c r="K4" s="67">
        <v>1615</v>
      </c>
      <c r="L4" s="67">
        <v>1602</v>
      </c>
    </row>
    <row r="5" spans="1:12">
      <c r="A5" t="s">
        <v>269</v>
      </c>
      <c r="B5">
        <v>98.7</v>
      </c>
      <c r="C5">
        <v>98.5</v>
      </c>
      <c r="D5">
        <v>98.3</v>
      </c>
      <c r="E5">
        <v>98.4</v>
      </c>
      <c r="F5">
        <v>98.1</v>
      </c>
      <c r="G5">
        <v>96.8</v>
      </c>
      <c r="H5">
        <v>96.1</v>
      </c>
      <c r="I5">
        <v>95.2</v>
      </c>
      <c r="J5">
        <v>95.4</v>
      </c>
      <c r="K5">
        <v>94.7</v>
      </c>
      <c r="L5">
        <v>94.4</v>
      </c>
    </row>
    <row r="6" spans="1:12">
      <c r="A6" t="s">
        <v>268</v>
      </c>
      <c r="B6">
        <v>175</v>
      </c>
      <c r="C6">
        <v>234</v>
      </c>
      <c r="D6">
        <v>289</v>
      </c>
      <c r="E6">
        <v>296</v>
      </c>
      <c r="F6">
        <v>295</v>
      </c>
      <c r="G6">
        <v>340</v>
      </c>
      <c r="H6">
        <v>232</v>
      </c>
      <c r="I6">
        <v>166</v>
      </c>
      <c r="J6">
        <v>124</v>
      </c>
      <c r="K6">
        <v>183</v>
      </c>
      <c r="L6">
        <v>208</v>
      </c>
    </row>
    <row r="7" spans="1:12">
      <c r="A7" t="s">
        <v>267</v>
      </c>
      <c r="B7">
        <v>49.7</v>
      </c>
      <c r="C7">
        <v>48.3</v>
      </c>
      <c r="D7">
        <v>45.4</v>
      </c>
      <c r="E7">
        <v>38.799999999999997</v>
      </c>
      <c r="F7">
        <v>31.2</v>
      </c>
      <c r="G7">
        <v>27.3</v>
      </c>
      <c r="H7">
        <v>15.5</v>
      </c>
      <c r="I7">
        <v>11.2</v>
      </c>
      <c r="J7">
        <v>8</v>
      </c>
      <c r="K7">
        <v>11.3</v>
      </c>
      <c r="L7">
        <v>13</v>
      </c>
    </row>
    <row r="8" spans="1:12">
      <c r="A8" t="s">
        <v>266</v>
      </c>
      <c r="B8">
        <v>102</v>
      </c>
      <c r="C8">
        <v>139</v>
      </c>
      <c r="D8">
        <v>178</v>
      </c>
      <c r="E8">
        <v>194</v>
      </c>
      <c r="F8">
        <v>205</v>
      </c>
      <c r="G8">
        <v>226</v>
      </c>
      <c r="H8">
        <v>198</v>
      </c>
      <c r="I8">
        <v>120</v>
      </c>
      <c r="J8">
        <v>-19</v>
      </c>
      <c r="K8">
        <v>113</v>
      </c>
      <c r="L8">
        <v>137</v>
      </c>
    </row>
    <row r="9" spans="1:12">
      <c r="A9" t="s">
        <v>265</v>
      </c>
      <c r="B9">
        <v>0.77</v>
      </c>
      <c r="C9">
        <v>1.04</v>
      </c>
      <c r="D9">
        <v>1.32</v>
      </c>
      <c r="E9">
        <v>1.37</v>
      </c>
      <c r="F9">
        <v>1.41</v>
      </c>
      <c r="G9">
        <v>1.55</v>
      </c>
      <c r="H9">
        <v>1.36</v>
      </c>
      <c r="I9">
        <v>0.82</v>
      </c>
      <c r="J9">
        <v>-0.14000000000000001</v>
      </c>
      <c r="K9">
        <v>0.81</v>
      </c>
      <c r="L9">
        <v>0.98</v>
      </c>
    </row>
    <row r="10" spans="1:12">
      <c r="A10" t="s">
        <v>264</v>
      </c>
    </row>
    <row r="11" spans="1:12">
      <c r="A11" t="s">
        <v>263</v>
      </c>
    </row>
    <row r="12" spans="1:12">
      <c r="A12" t="s">
        <v>262</v>
      </c>
      <c r="B12">
        <v>133</v>
      </c>
      <c r="C12">
        <v>133</v>
      </c>
      <c r="D12">
        <v>135</v>
      </c>
      <c r="E12">
        <v>141</v>
      </c>
      <c r="F12">
        <v>145</v>
      </c>
      <c r="G12">
        <v>146</v>
      </c>
      <c r="H12">
        <v>146</v>
      </c>
      <c r="I12">
        <v>147</v>
      </c>
      <c r="J12">
        <v>140</v>
      </c>
      <c r="K12">
        <v>140</v>
      </c>
      <c r="L12">
        <v>141</v>
      </c>
    </row>
    <row r="13" spans="1:12">
      <c r="A13" t="s">
        <v>261</v>
      </c>
      <c r="D13">
        <v>4.8499999999999996</v>
      </c>
      <c r="E13">
        <v>5.09</v>
      </c>
      <c r="F13">
        <v>5.83</v>
      </c>
      <c r="G13">
        <v>7.6</v>
      </c>
      <c r="H13">
        <v>9.1300000000000008</v>
      </c>
      <c r="I13">
        <v>10.96</v>
      </c>
      <c r="J13">
        <v>10.199999999999999</v>
      </c>
      <c r="K13">
        <v>10.46</v>
      </c>
      <c r="L13">
        <v>11.31</v>
      </c>
    </row>
    <row r="14" spans="1:12">
      <c r="A14" t="s">
        <v>260</v>
      </c>
      <c r="B14">
        <v>126</v>
      </c>
      <c r="C14">
        <v>197</v>
      </c>
      <c r="D14">
        <v>218</v>
      </c>
      <c r="E14">
        <v>239</v>
      </c>
      <c r="F14">
        <v>350</v>
      </c>
      <c r="G14">
        <v>387</v>
      </c>
      <c r="H14">
        <v>382</v>
      </c>
      <c r="I14">
        <v>321</v>
      </c>
      <c r="J14">
        <v>238</v>
      </c>
      <c r="K14">
        <v>405</v>
      </c>
      <c r="L14">
        <v>408</v>
      </c>
    </row>
    <row r="15" spans="1:12">
      <c r="A15" t="s">
        <v>259</v>
      </c>
      <c r="B15">
        <v>-14</v>
      </c>
      <c r="C15">
        <v>-19</v>
      </c>
      <c r="D15">
        <v>-21</v>
      </c>
      <c r="E15">
        <v>-29</v>
      </c>
      <c r="F15">
        <v>-55</v>
      </c>
      <c r="G15">
        <v>-81</v>
      </c>
      <c r="H15">
        <v>-109</v>
      </c>
      <c r="I15">
        <v>-72</v>
      </c>
      <c r="J15">
        <v>-64</v>
      </c>
      <c r="K15">
        <v>-61</v>
      </c>
      <c r="L15">
        <v>-68</v>
      </c>
    </row>
    <row r="16" spans="1:12">
      <c r="A16" t="s">
        <v>258</v>
      </c>
      <c r="B16">
        <v>112</v>
      </c>
      <c r="C16">
        <v>178</v>
      </c>
      <c r="D16">
        <v>197</v>
      </c>
      <c r="E16">
        <v>210</v>
      </c>
      <c r="F16">
        <v>294</v>
      </c>
      <c r="G16">
        <v>306</v>
      </c>
      <c r="H16">
        <v>273</v>
      </c>
      <c r="I16">
        <v>249</v>
      </c>
      <c r="J16">
        <v>174</v>
      </c>
      <c r="K16">
        <v>344</v>
      </c>
      <c r="L16">
        <v>340</v>
      </c>
    </row>
    <row r="17" spans="1:12">
      <c r="A17" t="s">
        <v>257</v>
      </c>
      <c r="D17">
        <v>1.5</v>
      </c>
      <c r="E17">
        <v>1.48</v>
      </c>
      <c r="F17">
        <v>2.08</v>
      </c>
      <c r="G17">
        <v>2.23</v>
      </c>
      <c r="H17">
        <v>1.71</v>
      </c>
      <c r="I17">
        <v>1.68</v>
      </c>
      <c r="J17">
        <v>1.4</v>
      </c>
      <c r="K17">
        <v>2.4</v>
      </c>
    </row>
    <row r="18" spans="1:12">
      <c r="A18" t="s">
        <v>256</v>
      </c>
      <c r="B18">
        <v>-79</v>
      </c>
      <c r="C18">
        <v>34</v>
      </c>
      <c r="D18">
        <v>148</v>
      </c>
      <c r="E18">
        <v>437</v>
      </c>
      <c r="F18">
        <v>387</v>
      </c>
      <c r="G18">
        <v>366</v>
      </c>
      <c r="H18">
        <v>553</v>
      </c>
      <c r="I18">
        <v>527</v>
      </c>
      <c r="J18">
        <v>621</v>
      </c>
      <c r="K18">
        <v>522</v>
      </c>
    </row>
    <row r="20" spans="1:12">
      <c r="A20" t="s">
        <v>255</v>
      </c>
    </row>
    <row r="21" spans="1:12">
      <c r="A21" t="s">
        <v>254</v>
      </c>
      <c r="B21" t="s">
        <v>190</v>
      </c>
      <c r="C21" t="s">
        <v>189</v>
      </c>
      <c r="D21" t="s">
        <v>188</v>
      </c>
      <c r="E21" t="s">
        <v>187</v>
      </c>
      <c r="F21" t="s">
        <v>186</v>
      </c>
      <c r="G21" t="s">
        <v>185</v>
      </c>
      <c r="H21" t="s">
        <v>184</v>
      </c>
      <c r="I21" t="s">
        <v>183</v>
      </c>
      <c r="J21" t="s">
        <v>182</v>
      </c>
      <c r="K21" t="s">
        <v>181</v>
      </c>
      <c r="L21" t="s">
        <v>180</v>
      </c>
    </row>
    <row r="22" spans="1:12">
      <c r="A22" t="s">
        <v>253</v>
      </c>
      <c r="B22">
        <v>100</v>
      </c>
      <c r="C22">
        <v>100</v>
      </c>
      <c r="D22">
        <v>100</v>
      </c>
      <c r="E22">
        <v>100</v>
      </c>
      <c r="F22">
        <v>100</v>
      </c>
      <c r="G22">
        <v>100</v>
      </c>
      <c r="H22">
        <v>100</v>
      </c>
      <c r="I22">
        <v>100</v>
      </c>
      <c r="J22">
        <v>100</v>
      </c>
      <c r="K22">
        <v>100</v>
      </c>
      <c r="L22">
        <v>100</v>
      </c>
    </row>
    <row r="23" spans="1:12">
      <c r="A23" t="s">
        <v>252</v>
      </c>
      <c r="B23">
        <v>1.3</v>
      </c>
      <c r="C23">
        <v>1.52</v>
      </c>
      <c r="D23">
        <v>1.71</v>
      </c>
      <c r="E23">
        <v>1.58</v>
      </c>
      <c r="F23">
        <v>1.88</v>
      </c>
      <c r="G23">
        <v>3.21</v>
      </c>
      <c r="H23">
        <v>3.89</v>
      </c>
      <c r="I23">
        <v>4.8</v>
      </c>
      <c r="J23">
        <v>4.63</v>
      </c>
      <c r="K23">
        <v>5.33</v>
      </c>
      <c r="L23">
        <v>5.62</v>
      </c>
    </row>
    <row r="24" spans="1:12">
      <c r="A24" t="s">
        <v>251</v>
      </c>
      <c r="B24">
        <v>98.7</v>
      </c>
      <c r="C24">
        <v>98.48</v>
      </c>
      <c r="D24">
        <v>98.29</v>
      </c>
      <c r="E24">
        <v>98.42</v>
      </c>
      <c r="F24">
        <v>98.12</v>
      </c>
      <c r="G24">
        <v>96.79</v>
      </c>
      <c r="H24">
        <v>96.11</v>
      </c>
      <c r="I24">
        <v>95.2</v>
      </c>
      <c r="J24">
        <v>95.37</v>
      </c>
      <c r="K24">
        <v>94.67</v>
      </c>
      <c r="L24">
        <v>94.38</v>
      </c>
    </row>
    <row r="25" spans="1:12">
      <c r="A25" t="s">
        <v>250</v>
      </c>
      <c r="B25">
        <v>34.520000000000003</v>
      </c>
      <c r="C25">
        <v>36.07</v>
      </c>
      <c r="D25">
        <v>39.86</v>
      </c>
      <c r="E25">
        <v>44.81</v>
      </c>
      <c r="F25">
        <v>49.38</v>
      </c>
      <c r="G25">
        <v>50.56</v>
      </c>
      <c r="H25">
        <v>60.46</v>
      </c>
      <c r="I25">
        <v>60.74</v>
      </c>
      <c r="J25">
        <v>64.650000000000006</v>
      </c>
      <c r="K25">
        <v>59.13</v>
      </c>
      <c r="L25">
        <v>55.93</v>
      </c>
    </row>
    <row r="26" spans="1:12">
      <c r="A26" t="s">
        <v>249</v>
      </c>
      <c r="B26">
        <v>10.53</v>
      </c>
      <c r="C26">
        <v>11.07</v>
      </c>
      <c r="D26">
        <v>9.02</v>
      </c>
      <c r="E26">
        <v>11.36</v>
      </c>
      <c r="F26">
        <v>13.83</v>
      </c>
      <c r="G26">
        <v>13.72</v>
      </c>
      <c r="H26">
        <v>13.87</v>
      </c>
      <c r="I26">
        <v>16.420000000000002</v>
      </c>
      <c r="J26">
        <v>15.62</v>
      </c>
      <c r="K26">
        <v>17.03</v>
      </c>
      <c r="L26">
        <v>17.98</v>
      </c>
    </row>
    <row r="27" spans="1:12">
      <c r="A27" t="s">
        <v>248</v>
      </c>
      <c r="B27">
        <v>3.92</v>
      </c>
      <c r="C27">
        <v>3.01</v>
      </c>
      <c r="D27">
        <v>4.0599999999999996</v>
      </c>
      <c r="E27">
        <v>3.42</v>
      </c>
      <c r="F27">
        <v>3.73</v>
      </c>
      <c r="G27">
        <v>5.22</v>
      </c>
      <c r="H27">
        <v>6.23</v>
      </c>
      <c r="I27">
        <v>6.82</v>
      </c>
      <c r="J27">
        <v>7.13</v>
      </c>
      <c r="K27">
        <v>7.18</v>
      </c>
      <c r="L27">
        <v>7.49</v>
      </c>
    </row>
    <row r="28" spans="1:12">
      <c r="A28" t="s">
        <v>247</v>
      </c>
      <c r="B28">
        <v>49.73</v>
      </c>
      <c r="C28">
        <v>48.33</v>
      </c>
      <c r="D28">
        <v>45.35</v>
      </c>
      <c r="E28">
        <v>38.83</v>
      </c>
      <c r="F28">
        <v>31.18</v>
      </c>
      <c r="G28">
        <v>27.29</v>
      </c>
      <c r="H28">
        <v>15.55</v>
      </c>
      <c r="I28">
        <v>11.22</v>
      </c>
      <c r="J28">
        <v>7.97</v>
      </c>
      <c r="K28">
        <v>11.33</v>
      </c>
      <c r="L28">
        <v>12.98</v>
      </c>
    </row>
    <row r="29" spans="1:12">
      <c r="A29" t="s">
        <v>246</v>
      </c>
      <c r="B29">
        <v>-97.03</v>
      </c>
      <c r="C29">
        <v>-94.63</v>
      </c>
      <c r="D29">
        <v>-2.67</v>
      </c>
      <c r="E29">
        <v>-1.88</v>
      </c>
      <c r="F29">
        <v>-1.05</v>
      </c>
      <c r="G29">
        <v>-1.44</v>
      </c>
      <c r="H29">
        <v>0.47</v>
      </c>
      <c r="I29">
        <v>-1.01</v>
      </c>
      <c r="J29">
        <v>-0.9</v>
      </c>
      <c r="K29">
        <v>-0.62</v>
      </c>
      <c r="L29">
        <v>0.19</v>
      </c>
    </row>
    <row r="30" spans="1:12">
      <c r="A30" t="s">
        <v>245</v>
      </c>
      <c r="B30">
        <v>-47.3</v>
      </c>
      <c r="C30">
        <v>-46.31</v>
      </c>
      <c r="D30">
        <v>42.68</v>
      </c>
      <c r="E30">
        <v>36.96</v>
      </c>
      <c r="F30">
        <v>30.14</v>
      </c>
      <c r="G30">
        <v>25.84</v>
      </c>
      <c r="H30">
        <v>16.02</v>
      </c>
      <c r="I30">
        <v>10.199999999999999</v>
      </c>
      <c r="J30">
        <v>7.07</v>
      </c>
      <c r="K30">
        <v>10.71</v>
      </c>
      <c r="L30">
        <v>13.17</v>
      </c>
    </row>
    <row r="32" spans="1:12">
      <c r="A32" t="s">
        <v>244</v>
      </c>
      <c r="B32" t="s">
        <v>190</v>
      </c>
      <c r="C32" t="s">
        <v>189</v>
      </c>
      <c r="D32" t="s">
        <v>188</v>
      </c>
      <c r="E32" t="s">
        <v>187</v>
      </c>
      <c r="F32" t="s">
        <v>186</v>
      </c>
      <c r="G32" t="s">
        <v>185</v>
      </c>
      <c r="H32" t="s">
        <v>184</v>
      </c>
      <c r="I32" t="s">
        <v>183</v>
      </c>
      <c r="J32" t="s">
        <v>182</v>
      </c>
      <c r="K32" t="s">
        <v>181</v>
      </c>
      <c r="L32" t="s">
        <v>180</v>
      </c>
    </row>
    <row r="33" spans="1:12">
      <c r="A33" t="s">
        <v>243</v>
      </c>
      <c r="D33">
        <v>34.61</v>
      </c>
      <c r="E33">
        <v>30.99</v>
      </c>
      <c r="F33">
        <v>27.84</v>
      </c>
      <c r="G33">
        <v>29.81</v>
      </c>
      <c r="H33">
        <v>17.149999999999999</v>
      </c>
      <c r="I33">
        <v>20.53</v>
      </c>
      <c r="J33">
        <v>117.27</v>
      </c>
      <c r="K33">
        <v>34.68</v>
      </c>
      <c r="L33">
        <v>35.07</v>
      </c>
    </row>
    <row r="34" spans="1:12">
      <c r="A34" t="s">
        <v>242</v>
      </c>
      <c r="B34">
        <v>29.09</v>
      </c>
      <c r="C34">
        <v>28.64</v>
      </c>
      <c r="D34">
        <v>27.89</v>
      </c>
      <c r="E34">
        <v>25.44</v>
      </c>
      <c r="F34">
        <v>21.75</v>
      </c>
      <c r="G34">
        <v>18.14</v>
      </c>
      <c r="H34">
        <v>13.27</v>
      </c>
      <c r="I34">
        <v>8.11</v>
      </c>
      <c r="J34">
        <v>-1.22</v>
      </c>
      <c r="K34">
        <v>7</v>
      </c>
      <c r="L34">
        <v>8.5500000000000007</v>
      </c>
    </row>
    <row r="35" spans="1:12">
      <c r="A35" t="s">
        <v>241</v>
      </c>
      <c r="B35">
        <v>0.61</v>
      </c>
      <c r="C35">
        <v>0.75</v>
      </c>
      <c r="D35">
        <v>0.82</v>
      </c>
      <c r="E35">
        <v>0.71</v>
      </c>
      <c r="F35">
        <v>0.68</v>
      </c>
      <c r="G35">
        <v>0.73</v>
      </c>
      <c r="H35">
        <v>0.73</v>
      </c>
      <c r="I35">
        <v>0.68</v>
      </c>
      <c r="J35">
        <v>0.69</v>
      </c>
      <c r="K35">
        <v>0.73</v>
      </c>
      <c r="L35">
        <v>0.66</v>
      </c>
    </row>
    <row r="36" spans="1:12">
      <c r="A36" t="s">
        <v>240</v>
      </c>
      <c r="B36">
        <v>17.82</v>
      </c>
      <c r="C36">
        <v>21.39</v>
      </c>
      <c r="D36">
        <v>22.8</v>
      </c>
      <c r="E36">
        <v>18.18</v>
      </c>
      <c r="F36">
        <v>14.82</v>
      </c>
      <c r="G36">
        <v>13.17</v>
      </c>
      <c r="H36">
        <v>9.69</v>
      </c>
      <c r="I36">
        <v>5.5</v>
      </c>
      <c r="J36">
        <v>-0.84</v>
      </c>
      <c r="K36">
        <v>5.09</v>
      </c>
      <c r="L36">
        <v>5.63</v>
      </c>
    </row>
    <row r="37" spans="1:12">
      <c r="A37" t="s">
        <v>239</v>
      </c>
      <c r="B37">
        <v>1.47</v>
      </c>
      <c r="C37">
        <v>1.34</v>
      </c>
      <c r="D37">
        <v>2.85</v>
      </c>
      <c r="E37">
        <v>1.79</v>
      </c>
      <c r="F37">
        <v>1.7</v>
      </c>
      <c r="G37">
        <v>1.74</v>
      </c>
      <c r="H37">
        <v>1.51</v>
      </c>
      <c r="I37">
        <v>1.49</v>
      </c>
      <c r="J37">
        <v>1.67</v>
      </c>
      <c r="K37">
        <v>1.47</v>
      </c>
      <c r="L37">
        <v>1.63</v>
      </c>
    </row>
    <row r="38" spans="1:12">
      <c r="A38" t="s">
        <v>238</v>
      </c>
      <c r="B38">
        <v>26.27</v>
      </c>
      <c r="C38">
        <v>29.86</v>
      </c>
      <c r="D38">
        <v>42.65</v>
      </c>
      <c r="E38">
        <v>38.03</v>
      </c>
      <c r="F38">
        <v>25.82</v>
      </c>
      <c r="G38">
        <v>22.72</v>
      </c>
      <c r="H38">
        <v>15.61</v>
      </c>
      <c r="I38">
        <v>8.24</v>
      </c>
      <c r="J38">
        <v>-1.33</v>
      </c>
      <c r="K38">
        <v>7.97</v>
      </c>
      <c r="L38">
        <v>9.3800000000000008</v>
      </c>
    </row>
    <row r="39" spans="1:12">
      <c r="A39" t="s">
        <v>237</v>
      </c>
      <c r="B39">
        <v>26.12</v>
      </c>
      <c r="C39">
        <v>29.71</v>
      </c>
      <c r="D39">
        <v>21.61</v>
      </c>
      <c r="E39">
        <v>20.87</v>
      </c>
      <c r="F39">
        <v>17.77</v>
      </c>
      <c r="G39">
        <v>16.72</v>
      </c>
      <c r="H39">
        <v>12.73</v>
      </c>
      <c r="I39">
        <v>7.45</v>
      </c>
      <c r="J39">
        <v>-1.25</v>
      </c>
      <c r="K39">
        <v>7.2</v>
      </c>
      <c r="L39">
        <v>8.1999999999999993</v>
      </c>
    </row>
    <row r="40" spans="1:12">
      <c r="A40" t="s">
        <v>236</v>
      </c>
      <c r="F40">
        <v>29.26</v>
      </c>
      <c r="G40">
        <v>36.78</v>
      </c>
      <c r="H40">
        <v>24.9</v>
      </c>
      <c r="I40">
        <v>13.58</v>
      </c>
      <c r="J40">
        <v>8.33</v>
      </c>
      <c r="K40">
        <v>15.42</v>
      </c>
      <c r="L40">
        <v>24.44</v>
      </c>
    </row>
    <row r="42" spans="1:12">
      <c r="A42" t="s">
        <v>235</v>
      </c>
    </row>
    <row r="43" spans="1:12">
      <c r="B43" t="s">
        <v>190</v>
      </c>
      <c r="C43" t="s">
        <v>189</v>
      </c>
      <c r="D43" t="s">
        <v>188</v>
      </c>
      <c r="E43" t="s">
        <v>187</v>
      </c>
      <c r="F43" t="s">
        <v>186</v>
      </c>
      <c r="G43" t="s">
        <v>185</v>
      </c>
      <c r="H43" t="s">
        <v>184</v>
      </c>
      <c r="I43" t="s">
        <v>183</v>
      </c>
      <c r="J43" t="s">
        <v>182</v>
      </c>
      <c r="K43" t="s">
        <v>181</v>
      </c>
      <c r="L43" t="s">
        <v>196</v>
      </c>
    </row>
    <row r="44" spans="1:12">
      <c r="A44" t="s">
        <v>234</v>
      </c>
    </row>
    <row r="45" spans="1:12">
      <c r="A45" t="s">
        <v>230</v>
      </c>
      <c r="B45">
        <v>18.05</v>
      </c>
      <c r="C45">
        <v>37.65</v>
      </c>
      <c r="D45">
        <v>31.45</v>
      </c>
      <c r="E45">
        <v>19.760000000000002</v>
      </c>
      <c r="F45">
        <v>23.81</v>
      </c>
      <c r="G45">
        <v>31.9</v>
      </c>
      <c r="H45">
        <v>19.739999999999998</v>
      </c>
      <c r="I45">
        <v>-0.8</v>
      </c>
      <c r="J45">
        <v>5.14</v>
      </c>
      <c r="K45">
        <v>3.79</v>
      </c>
      <c r="L45">
        <v>-2.54</v>
      </c>
    </row>
    <row r="46" spans="1:12">
      <c r="A46" t="s">
        <v>229</v>
      </c>
      <c r="D46">
        <v>28.79</v>
      </c>
      <c r="E46">
        <v>29.41</v>
      </c>
      <c r="F46">
        <v>24.92</v>
      </c>
      <c r="G46">
        <v>25.06</v>
      </c>
      <c r="H46">
        <v>25.05</v>
      </c>
      <c r="I46">
        <v>16.14</v>
      </c>
      <c r="J46">
        <v>7.69</v>
      </c>
      <c r="K46">
        <v>2.68</v>
      </c>
    </row>
    <row r="47" spans="1:12">
      <c r="A47" t="s">
        <v>228</v>
      </c>
      <c r="F47">
        <v>25.93</v>
      </c>
      <c r="G47">
        <v>28.76</v>
      </c>
      <c r="H47">
        <v>25.22</v>
      </c>
      <c r="I47">
        <v>18.36</v>
      </c>
      <c r="J47">
        <v>15.32</v>
      </c>
      <c r="K47">
        <v>11.32</v>
      </c>
    </row>
    <row r="48" spans="1:12">
      <c r="A48" t="s">
        <v>227</v>
      </c>
      <c r="K48">
        <v>18.399999999999999</v>
      </c>
    </row>
    <row r="49" spans="1:12">
      <c r="A49" t="s">
        <v>233</v>
      </c>
    </row>
    <row r="50" spans="1:12">
      <c r="A50" t="s">
        <v>230</v>
      </c>
      <c r="B50">
        <v>31.44</v>
      </c>
      <c r="C50">
        <v>33.76</v>
      </c>
      <c r="D50">
        <v>23.36</v>
      </c>
      <c r="E50">
        <v>2.56</v>
      </c>
      <c r="F50">
        <v>-0.57999999999999996</v>
      </c>
      <c r="G50">
        <v>15.42</v>
      </c>
      <c r="H50">
        <v>-31.76</v>
      </c>
      <c r="I50">
        <v>-28.45</v>
      </c>
      <c r="J50">
        <v>-25.3</v>
      </c>
      <c r="K50">
        <v>47.58</v>
      </c>
      <c r="L50">
        <v>34.69</v>
      </c>
    </row>
    <row r="51" spans="1:12">
      <c r="A51" t="s">
        <v>229</v>
      </c>
      <c r="D51">
        <v>29.44</v>
      </c>
      <c r="E51">
        <v>19.170000000000002</v>
      </c>
      <c r="F51">
        <v>7.95</v>
      </c>
      <c r="G51">
        <v>5.58</v>
      </c>
      <c r="H51">
        <v>-7.83</v>
      </c>
      <c r="I51">
        <v>-17.399999999999999</v>
      </c>
      <c r="J51">
        <v>-28.55</v>
      </c>
      <c r="K51">
        <v>-7.6</v>
      </c>
    </row>
    <row r="52" spans="1:12">
      <c r="A52" t="s">
        <v>228</v>
      </c>
      <c r="F52">
        <v>17.2</v>
      </c>
      <c r="G52">
        <v>14.19</v>
      </c>
      <c r="H52">
        <v>-0.19</v>
      </c>
      <c r="I52">
        <v>-10.49</v>
      </c>
      <c r="J52">
        <v>-15.99</v>
      </c>
      <c r="K52">
        <v>-9.08</v>
      </c>
    </row>
    <row r="53" spans="1:12">
      <c r="A53" t="s">
        <v>227</v>
      </c>
      <c r="K53">
        <v>3.23</v>
      </c>
    </row>
    <row r="54" spans="1:12">
      <c r="A54" t="s">
        <v>232</v>
      </c>
    </row>
    <row r="55" spans="1:12">
      <c r="A55" t="s">
        <v>230</v>
      </c>
      <c r="B55">
        <v>41.53</v>
      </c>
      <c r="C55">
        <v>35.49</v>
      </c>
      <c r="D55">
        <v>28.03</v>
      </c>
      <c r="E55">
        <v>9.23</v>
      </c>
      <c r="F55">
        <v>5.86</v>
      </c>
      <c r="G55">
        <v>10.01</v>
      </c>
      <c r="H55">
        <v>-12.39</v>
      </c>
      <c r="I55">
        <v>-39.39</v>
      </c>
    </row>
    <row r="56" spans="1:12">
      <c r="A56" t="s">
        <v>229</v>
      </c>
      <c r="D56">
        <v>34.9</v>
      </c>
      <c r="E56">
        <v>23.74</v>
      </c>
      <c r="F56">
        <v>13.97</v>
      </c>
      <c r="G56">
        <v>8.35</v>
      </c>
      <c r="H56">
        <v>0.67</v>
      </c>
      <c r="I56">
        <v>-16.41</v>
      </c>
      <c r="K56">
        <v>-17.05</v>
      </c>
    </row>
    <row r="57" spans="1:12">
      <c r="A57" t="s">
        <v>228</v>
      </c>
      <c r="F57">
        <v>23.2</v>
      </c>
      <c r="G57">
        <v>17.149999999999999</v>
      </c>
      <c r="H57">
        <v>7.37</v>
      </c>
      <c r="I57">
        <v>-7.55</v>
      </c>
      <c r="K57">
        <v>-11.27</v>
      </c>
    </row>
    <row r="58" spans="1:12">
      <c r="A58" t="s">
        <v>227</v>
      </c>
      <c r="K58">
        <v>4.5599999999999996</v>
      </c>
    </row>
    <row r="59" spans="1:12">
      <c r="A59" t="s">
        <v>231</v>
      </c>
    </row>
    <row r="60" spans="1:12">
      <c r="A60" t="s">
        <v>230</v>
      </c>
      <c r="B60">
        <v>41.53</v>
      </c>
      <c r="C60">
        <v>35.49</v>
      </c>
      <c r="D60">
        <v>26.94</v>
      </c>
      <c r="E60">
        <v>3.79</v>
      </c>
      <c r="F60">
        <v>2.92</v>
      </c>
      <c r="G60">
        <v>9.93</v>
      </c>
      <c r="H60">
        <v>-12.26</v>
      </c>
      <c r="I60">
        <v>-39.71</v>
      </c>
      <c r="L60">
        <v>4.3499999999999996</v>
      </c>
    </row>
    <row r="61" spans="1:12">
      <c r="A61" t="s">
        <v>229</v>
      </c>
      <c r="D61">
        <v>34.520000000000003</v>
      </c>
      <c r="E61">
        <v>21.31</v>
      </c>
      <c r="F61">
        <v>10.68</v>
      </c>
      <c r="G61">
        <v>5.5</v>
      </c>
      <c r="H61">
        <v>-0.24</v>
      </c>
      <c r="I61">
        <v>-16.53</v>
      </c>
      <c r="K61">
        <v>-15.86</v>
      </c>
    </row>
    <row r="62" spans="1:12">
      <c r="A62" t="s">
        <v>228</v>
      </c>
      <c r="F62">
        <v>21.06</v>
      </c>
      <c r="G62">
        <v>15.09</v>
      </c>
      <c r="H62">
        <v>5.52</v>
      </c>
      <c r="I62">
        <v>-9.08</v>
      </c>
      <c r="K62">
        <v>-10.49</v>
      </c>
    </row>
    <row r="63" spans="1:12">
      <c r="A63" t="s">
        <v>227</v>
      </c>
      <c r="K63">
        <v>4.09</v>
      </c>
    </row>
    <row r="65" spans="1:12">
      <c r="A65" t="s">
        <v>226</v>
      </c>
    </row>
    <row r="66" spans="1:12">
      <c r="A66" t="s">
        <v>225</v>
      </c>
      <c r="B66" t="s">
        <v>190</v>
      </c>
      <c r="C66" t="s">
        <v>189</v>
      </c>
      <c r="D66" t="s">
        <v>188</v>
      </c>
      <c r="E66" t="s">
        <v>187</v>
      </c>
      <c r="F66" t="s">
        <v>186</v>
      </c>
      <c r="G66" t="s">
        <v>185</v>
      </c>
      <c r="H66" t="s">
        <v>184</v>
      </c>
      <c r="I66" t="s">
        <v>183</v>
      </c>
      <c r="J66" t="s">
        <v>182</v>
      </c>
      <c r="K66" t="s">
        <v>181</v>
      </c>
      <c r="L66" t="s">
        <v>180</v>
      </c>
    </row>
    <row r="67" spans="1:12">
      <c r="A67" t="s">
        <v>224</v>
      </c>
      <c r="B67">
        <v>13.56</v>
      </c>
      <c r="C67">
        <v>56.61</v>
      </c>
      <c r="D67">
        <v>10.65</v>
      </c>
      <c r="E67">
        <v>9.7200000000000006</v>
      </c>
      <c r="F67">
        <v>46.2</v>
      </c>
      <c r="G67">
        <v>10.72</v>
      </c>
      <c r="H67">
        <v>-1.29</v>
      </c>
      <c r="I67">
        <v>-15.97</v>
      </c>
      <c r="J67">
        <v>-25.86</v>
      </c>
      <c r="K67">
        <v>70.17</v>
      </c>
    </row>
    <row r="68" spans="1:12">
      <c r="A68" t="s">
        <v>223</v>
      </c>
      <c r="B68">
        <v>20.47</v>
      </c>
      <c r="C68">
        <v>59.21</v>
      </c>
      <c r="D68">
        <v>10.36</v>
      </c>
      <c r="E68">
        <v>6.73</v>
      </c>
      <c r="F68">
        <v>40.18</v>
      </c>
      <c r="G68">
        <v>4.0599999999999996</v>
      </c>
      <c r="H68">
        <v>-10.78</v>
      </c>
      <c r="I68">
        <v>-8.7899999999999991</v>
      </c>
      <c r="J68">
        <v>-30.12</v>
      </c>
      <c r="K68">
        <v>97.7</v>
      </c>
    </row>
    <row r="69" spans="1:12">
      <c r="A69" t="s">
        <v>222</v>
      </c>
      <c r="B69">
        <v>3.94</v>
      </c>
      <c r="C69">
        <v>3.88</v>
      </c>
      <c r="D69">
        <v>3.35</v>
      </c>
      <c r="E69">
        <v>3.84</v>
      </c>
      <c r="F69">
        <v>5.87</v>
      </c>
      <c r="G69">
        <v>6.5</v>
      </c>
      <c r="H69">
        <v>7.31</v>
      </c>
      <c r="I69">
        <v>4.8600000000000003</v>
      </c>
      <c r="J69">
        <v>4.1100000000000003</v>
      </c>
      <c r="K69">
        <v>3.78</v>
      </c>
      <c r="L69">
        <v>4.24</v>
      </c>
    </row>
    <row r="70" spans="1:12">
      <c r="A70" t="s">
        <v>221</v>
      </c>
      <c r="B70">
        <v>31.77</v>
      </c>
      <c r="C70">
        <v>36.75</v>
      </c>
      <c r="D70">
        <v>30.85</v>
      </c>
      <c r="E70">
        <v>27.5</v>
      </c>
      <c r="F70">
        <v>31.13</v>
      </c>
      <c r="G70">
        <v>24.56</v>
      </c>
      <c r="H70">
        <v>18.3</v>
      </c>
      <c r="I70">
        <v>16.82</v>
      </c>
      <c r="J70">
        <v>11.18</v>
      </c>
      <c r="K70">
        <v>21.3</v>
      </c>
      <c r="L70">
        <v>21.22</v>
      </c>
    </row>
    <row r="71" spans="1:12">
      <c r="A71" t="s">
        <v>220</v>
      </c>
      <c r="B71">
        <v>1.0900000000000001</v>
      </c>
      <c r="C71">
        <v>1.28</v>
      </c>
      <c r="D71">
        <v>1.1100000000000001</v>
      </c>
      <c r="E71">
        <v>1.08</v>
      </c>
      <c r="F71">
        <v>1.43</v>
      </c>
      <c r="G71">
        <v>1.35</v>
      </c>
      <c r="H71">
        <v>1.38</v>
      </c>
      <c r="I71">
        <v>2.08</v>
      </c>
      <c r="J71">
        <v>-9.16</v>
      </c>
      <c r="K71">
        <v>3.04</v>
      </c>
      <c r="L71">
        <v>2.48</v>
      </c>
    </row>
    <row r="73" spans="1:12">
      <c r="A73" t="s">
        <v>219</v>
      </c>
    </row>
    <row r="74" spans="1:12">
      <c r="A74" t="s">
        <v>218</v>
      </c>
      <c r="B74" t="s">
        <v>190</v>
      </c>
      <c r="C74" t="s">
        <v>189</v>
      </c>
      <c r="D74" t="s">
        <v>188</v>
      </c>
      <c r="E74" t="s">
        <v>187</v>
      </c>
      <c r="F74" t="s">
        <v>186</v>
      </c>
      <c r="G74" t="s">
        <v>185</v>
      </c>
      <c r="H74" t="s">
        <v>184</v>
      </c>
      <c r="I74" t="s">
        <v>183</v>
      </c>
      <c r="J74" t="s">
        <v>182</v>
      </c>
      <c r="K74" t="s">
        <v>181</v>
      </c>
      <c r="L74" t="s">
        <v>196</v>
      </c>
    </row>
    <row r="75" spans="1:12">
      <c r="A75" t="s">
        <v>217</v>
      </c>
      <c r="B75">
        <v>5.46</v>
      </c>
      <c r="C75">
        <v>15.69</v>
      </c>
      <c r="D75">
        <v>21.96</v>
      </c>
      <c r="E75">
        <v>37.450000000000003</v>
      </c>
      <c r="F75">
        <v>32.75</v>
      </c>
      <c r="G75">
        <v>28.74</v>
      </c>
      <c r="H75">
        <v>31.06</v>
      </c>
      <c r="I75">
        <v>32.619999999999997</v>
      </c>
      <c r="J75">
        <v>31.16</v>
      </c>
      <c r="K75">
        <v>30.92</v>
      </c>
      <c r="L75">
        <v>37.65</v>
      </c>
    </row>
    <row r="76" spans="1:12">
      <c r="A76" t="s">
        <v>216</v>
      </c>
      <c r="B76">
        <v>6.87</v>
      </c>
      <c r="C76">
        <v>7.08</v>
      </c>
      <c r="D76">
        <v>9.81</v>
      </c>
      <c r="E76">
        <v>9.98</v>
      </c>
      <c r="F76">
        <v>8.6300000000000008</v>
      </c>
      <c r="G76">
        <v>7.71</v>
      </c>
      <c r="H76">
        <v>8.4600000000000009</v>
      </c>
      <c r="I76">
        <v>8.4499999999999993</v>
      </c>
      <c r="J76">
        <v>11.44</v>
      </c>
      <c r="K76">
        <v>9.7799999999999994</v>
      </c>
      <c r="L76">
        <v>10.52</v>
      </c>
    </row>
    <row r="77" spans="1:12">
      <c r="A77" t="s">
        <v>215</v>
      </c>
    </row>
    <row r="78" spans="1:12">
      <c r="A78" t="s">
        <v>214</v>
      </c>
      <c r="B78">
        <v>1.42</v>
      </c>
      <c r="C78">
        <v>1.69</v>
      </c>
      <c r="D78">
        <v>1.53</v>
      </c>
      <c r="E78">
        <v>1.26</v>
      </c>
      <c r="F78">
        <v>1.41</v>
      </c>
      <c r="G78">
        <v>1.68</v>
      </c>
      <c r="H78">
        <v>1.1299999999999999</v>
      </c>
      <c r="I78">
        <v>1.39</v>
      </c>
      <c r="J78">
        <v>1.1000000000000001</v>
      </c>
      <c r="K78">
        <v>1.52</v>
      </c>
      <c r="L78">
        <v>1.36</v>
      </c>
    </row>
    <row r="79" spans="1:12">
      <c r="A79" t="s">
        <v>213</v>
      </c>
      <c r="B79">
        <v>13.74</v>
      </c>
      <c r="C79">
        <v>24.46</v>
      </c>
      <c r="D79">
        <v>33.299999999999997</v>
      </c>
      <c r="E79">
        <v>48.68</v>
      </c>
      <c r="F79">
        <v>42.79</v>
      </c>
      <c r="G79">
        <v>38.130000000000003</v>
      </c>
      <c r="H79">
        <v>40.65</v>
      </c>
      <c r="I79">
        <v>42.45</v>
      </c>
      <c r="J79">
        <v>43.71</v>
      </c>
      <c r="K79">
        <v>42.22</v>
      </c>
      <c r="L79">
        <v>49.53</v>
      </c>
    </row>
    <row r="80" spans="1:12">
      <c r="A80" t="s">
        <v>212</v>
      </c>
      <c r="B80">
        <v>4.2699999999999996</v>
      </c>
      <c r="C80">
        <v>4.25</v>
      </c>
      <c r="D80">
        <v>4.16</v>
      </c>
      <c r="E80">
        <v>3.37</v>
      </c>
      <c r="F80">
        <v>5.53</v>
      </c>
      <c r="G80">
        <v>9.9499999999999993</v>
      </c>
      <c r="H80">
        <v>11.61</v>
      </c>
      <c r="I80">
        <v>11.62</v>
      </c>
      <c r="J80">
        <v>11.58</v>
      </c>
      <c r="K80">
        <v>11.68</v>
      </c>
      <c r="L80">
        <v>13.13</v>
      </c>
    </row>
    <row r="81" spans="1:12">
      <c r="A81" t="s">
        <v>211</v>
      </c>
      <c r="B81">
        <v>81.900000000000006</v>
      </c>
      <c r="C81">
        <v>70.650000000000006</v>
      </c>
      <c r="D81">
        <v>61.12</v>
      </c>
      <c r="E81">
        <v>39.25</v>
      </c>
      <c r="F81">
        <v>37.6</v>
      </c>
      <c r="G81">
        <v>48.39</v>
      </c>
      <c r="H81">
        <v>42.67</v>
      </c>
      <c r="I81">
        <v>40.35</v>
      </c>
      <c r="J81">
        <v>39.61</v>
      </c>
      <c r="K81">
        <v>40.33</v>
      </c>
      <c r="L81">
        <v>33.36</v>
      </c>
    </row>
    <row r="82" spans="1:12">
      <c r="A82" t="s">
        <v>210</v>
      </c>
      <c r="B82">
        <v>0.09</v>
      </c>
      <c r="C82">
        <v>0.64</v>
      </c>
      <c r="D82">
        <v>1.42</v>
      </c>
      <c r="E82">
        <v>8.6999999999999993</v>
      </c>
      <c r="F82">
        <v>14.08</v>
      </c>
      <c r="G82">
        <v>3.52</v>
      </c>
      <c r="H82">
        <v>5.08</v>
      </c>
      <c r="I82">
        <v>5.59</v>
      </c>
      <c r="J82">
        <v>5.1100000000000003</v>
      </c>
      <c r="K82">
        <v>5.77</v>
      </c>
      <c r="L82">
        <v>3.98</v>
      </c>
    </row>
    <row r="83" spans="1:12">
      <c r="A83" t="s">
        <v>209</v>
      </c>
      <c r="B83">
        <v>100</v>
      </c>
      <c r="C83">
        <v>100</v>
      </c>
      <c r="D83">
        <v>100</v>
      </c>
      <c r="E83">
        <v>100</v>
      </c>
      <c r="F83">
        <v>100</v>
      </c>
      <c r="G83">
        <v>100</v>
      </c>
      <c r="H83">
        <v>100</v>
      </c>
      <c r="I83">
        <v>100</v>
      </c>
      <c r="J83">
        <v>100</v>
      </c>
      <c r="K83">
        <v>100</v>
      </c>
      <c r="L83">
        <v>100</v>
      </c>
    </row>
    <row r="84" spans="1:12">
      <c r="A84" t="s">
        <v>208</v>
      </c>
      <c r="B84">
        <v>0.8</v>
      </c>
      <c r="C84">
        <v>0.94</v>
      </c>
      <c r="D84">
        <v>1.45</v>
      </c>
      <c r="E84">
        <v>1.0900000000000001</v>
      </c>
      <c r="F84">
        <v>0.67</v>
      </c>
      <c r="G84">
        <v>0.97</v>
      </c>
      <c r="H84">
        <v>0.47</v>
      </c>
      <c r="I84">
        <v>0.63</v>
      </c>
      <c r="J84">
        <v>0.35</v>
      </c>
      <c r="K84">
        <v>0.69</v>
      </c>
      <c r="L84">
        <v>0.51</v>
      </c>
    </row>
    <row r="85" spans="1:12">
      <c r="A85" t="s">
        <v>207</v>
      </c>
      <c r="C85">
        <v>0.25</v>
      </c>
      <c r="D85">
        <v>5.59</v>
      </c>
      <c r="E85">
        <v>5.55</v>
      </c>
      <c r="F85">
        <v>4.6500000000000004</v>
      </c>
      <c r="G85">
        <v>3.98</v>
      </c>
      <c r="H85">
        <v>0.05</v>
      </c>
      <c r="I85">
        <v>3.57</v>
      </c>
      <c r="J85">
        <v>0.31</v>
      </c>
    </row>
    <row r="86" spans="1:12">
      <c r="A86" t="s">
        <v>206</v>
      </c>
      <c r="B86">
        <v>8.69</v>
      </c>
      <c r="C86">
        <v>9</v>
      </c>
      <c r="D86">
        <v>2.06</v>
      </c>
      <c r="E86">
        <v>1.1200000000000001</v>
      </c>
      <c r="F86">
        <v>0.37</v>
      </c>
      <c r="G86">
        <v>1.02</v>
      </c>
      <c r="H86">
        <v>0.42</v>
      </c>
      <c r="I86">
        <v>0.45</v>
      </c>
      <c r="J86">
        <v>0.22</v>
      </c>
      <c r="K86">
        <v>0.32</v>
      </c>
    </row>
    <row r="87" spans="1:12">
      <c r="A87" t="s">
        <v>205</v>
      </c>
      <c r="E87">
        <v>4.87</v>
      </c>
      <c r="F87">
        <v>5.81</v>
      </c>
      <c r="G87">
        <v>5.82</v>
      </c>
      <c r="H87">
        <v>5.78</v>
      </c>
      <c r="I87">
        <v>5.67</v>
      </c>
      <c r="J87">
        <v>5.99</v>
      </c>
      <c r="K87">
        <v>6.65</v>
      </c>
      <c r="L87">
        <v>7.05</v>
      </c>
    </row>
    <row r="88" spans="1:12">
      <c r="A88" t="s">
        <v>204</v>
      </c>
      <c r="B88">
        <v>17.920000000000002</v>
      </c>
      <c r="C88">
        <v>9.56</v>
      </c>
      <c r="D88">
        <v>6.5</v>
      </c>
      <c r="E88">
        <v>2.4300000000000002</v>
      </c>
      <c r="F88">
        <v>5</v>
      </c>
      <c r="G88">
        <v>7.66</v>
      </c>
      <c r="H88">
        <v>7.94</v>
      </c>
      <c r="I88">
        <v>8.58</v>
      </c>
      <c r="J88">
        <v>9.51</v>
      </c>
      <c r="K88">
        <v>10.48</v>
      </c>
      <c r="L88">
        <v>17.3</v>
      </c>
    </row>
    <row r="89" spans="1:12">
      <c r="A89" t="s">
        <v>203</v>
      </c>
      <c r="B89">
        <v>27.41</v>
      </c>
      <c r="C89">
        <v>19.739999999999998</v>
      </c>
      <c r="D89">
        <v>15.6</v>
      </c>
      <c r="E89">
        <v>15.06</v>
      </c>
      <c r="F89">
        <v>16.489999999999998</v>
      </c>
      <c r="G89">
        <v>19.45</v>
      </c>
      <c r="H89">
        <v>14.66</v>
      </c>
      <c r="I89">
        <v>18.899999999999999</v>
      </c>
      <c r="J89">
        <v>16.37</v>
      </c>
      <c r="K89">
        <v>18.14</v>
      </c>
      <c r="L89">
        <v>24.86</v>
      </c>
    </row>
    <row r="90" spans="1:12">
      <c r="A90" t="s">
        <v>202</v>
      </c>
      <c r="D90">
        <v>45.46</v>
      </c>
      <c r="E90">
        <v>26.17</v>
      </c>
      <c r="F90">
        <v>20.37</v>
      </c>
      <c r="G90">
        <v>13.27</v>
      </c>
      <c r="H90">
        <v>9.4</v>
      </c>
      <c r="I90">
        <v>4.07</v>
      </c>
      <c r="J90">
        <v>10.119999999999999</v>
      </c>
    </row>
    <row r="91" spans="1:12">
      <c r="A91" t="s">
        <v>201</v>
      </c>
      <c r="B91">
        <v>4.76</v>
      </c>
      <c r="C91">
        <v>5.61</v>
      </c>
      <c r="D91">
        <v>3.82</v>
      </c>
      <c r="E91">
        <v>2.82</v>
      </c>
      <c r="F91">
        <v>4.46</v>
      </c>
      <c r="G91">
        <v>9.85</v>
      </c>
      <c r="H91">
        <v>9.59</v>
      </c>
      <c r="I91">
        <v>9.92</v>
      </c>
      <c r="J91">
        <v>13.51</v>
      </c>
      <c r="K91">
        <v>13.98</v>
      </c>
      <c r="L91">
        <v>13.76</v>
      </c>
    </row>
    <row r="92" spans="1:12">
      <c r="A92" t="s">
        <v>200</v>
      </c>
      <c r="B92">
        <v>32.17</v>
      </c>
      <c r="C92">
        <v>25.35</v>
      </c>
      <c r="D92">
        <v>64.88</v>
      </c>
      <c r="E92">
        <v>44.04</v>
      </c>
      <c r="F92">
        <v>41.31</v>
      </c>
      <c r="G92">
        <v>42.57</v>
      </c>
      <c r="H92">
        <v>33.65</v>
      </c>
      <c r="I92">
        <v>32.89</v>
      </c>
      <c r="J92">
        <v>40.01</v>
      </c>
      <c r="K92">
        <v>32.119999999999997</v>
      </c>
      <c r="L92">
        <v>38.619999999999997</v>
      </c>
    </row>
    <row r="93" spans="1:12">
      <c r="A93" t="s">
        <v>199</v>
      </c>
      <c r="B93">
        <v>67.83</v>
      </c>
      <c r="C93">
        <v>74.650000000000006</v>
      </c>
      <c r="D93">
        <v>35.119999999999997</v>
      </c>
      <c r="E93">
        <v>55.96</v>
      </c>
      <c r="F93">
        <v>58.69</v>
      </c>
      <c r="G93">
        <v>57.43</v>
      </c>
      <c r="H93">
        <v>66.349999999999994</v>
      </c>
      <c r="I93">
        <v>67.11</v>
      </c>
      <c r="J93">
        <v>59.99</v>
      </c>
      <c r="K93">
        <v>67.88</v>
      </c>
      <c r="L93">
        <v>61.38</v>
      </c>
    </row>
    <row r="94" spans="1:12">
      <c r="A94" t="s">
        <v>198</v>
      </c>
      <c r="B94">
        <v>100</v>
      </c>
      <c r="C94">
        <v>100</v>
      </c>
      <c r="D94">
        <v>100</v>
      </c>
      <c r="E94">
        <v>100</v>
      </c>
      <c r="F94">
        <v>100</v>
      </c>
      <c r="G94">
        <v>100</v>
      </c>
      <c r="H94">
        <v>100</v>
      </c>
      <c r="I94">
        <v>100</v>
      </c>
      <c r="J94">
        <v>100</v>
      </c>
      <c r="K94">
        <v>100</v>
      </c>
      <c r="L94">
        <v>100</v>
      </c>
    </row>
    <row r="96" spans="1:12">
      <c r="A96" t="s">
        <v>197</v>
      </c>
      <c r="B96" t="s">
        <v>190</v>
      </c>
      <c r="C96" t="s">
        <v>189</v>
      </c>
      <c r="D96" t="s">
        <v>188</v>
      </c>
      <c r="E96" t="s">
        <v>187</v>
      </c>
      <c r="F96" t="s">
        <v>186</v>
      </c>
      <c r="G96" t="s">
        <v>185</v>
      </c>
      <c r="H96" t="s">
        <v>184</v>
      </c>
      <c r="I96" t="s">
        <v>183</v>
      </c>
      <c r="J96" t="s">
        <v>182</v>
      </c>
      <c r="K96" t="s">
        <v>181</v>
      </c>
      <c r="L96" t="s">
        <v>196</v>
      </c>
    </row>
    <row r="97" spans="1:12">
      <c r="A97" t="s">
        <v>168</v>
      </c>
      <c r="B97">
        <v>0.5</v>
      </c>
      <c r="C97">
        <v>1.24</v>
      </c>
      <c r="D97">
        <v>2.13</v>
      </c>
      <c r="E97">
        <v>3.23</v>
      </c>
      <c r="F97">
        <v>2.6</v>
      </c>
      <c r="G97">
        <v>1.96</v>
      </c>
      <c r="H97">
        <v>2.77</v>
      </c>
      <c r="I97">
        <v>2.25</v>
      </c>
      <c r="J97">
        <v>2.67</v>
      </c>
      <c r="K97">
        <v>2.33</v>
      </c>
      <c r="L97">
        <v>1.99</v>
      </c>
    </row>
    <row r="98" spans="1:12">
      <c r="A98" t="s">
        <v>195</v>
      </c>
      <c r="B98">
        <v>0.45</v>
      </c>
      <c r="C98">
        <v>1.1499999999999999</v>
      </c>
      <c r="D98">
        <v>2.04</v>
      </c>
      <c r="E98">
        <v>3.15</v>
      </c>
      <c r="F98">
        <v>2.5099999999999998</v>
      </c>
      <c r="G98">
        <v>1.87</v>
      </c>
      <c r="H98">
        <v>2.7</v>
      </c>
      <c r="I98">
        <v>2.17</v>
      </c>
      <c r="J98">
        <v>2.6</v>
      </c>
      <c r="K98">
        <v>2.2400000000000002</v>
      </c>
      <c r="L98">
        <v>1.94</v>
      </c>
    </row>
    <row r="99" spans="1:12">
      <c r="A99" t="s">
        <v>194</v>
      </c>
      <c r="B99">
        <v>1.47</v>
      </c>
      <c r="C99">
        <v>1.34</v>
      </c>
      <c r="D99">
        <v>2.85</v>
      </c>
      <c r="E99">
        <v>1.79</v>
      </c>
      <c r="F99">
        <v>1.7</v>
      </c>
      <c r="G99">
        <v>1.74</v>
      </c>
      <c r="H99">
        <v>1.51</v>
      </c>
      <c r="I99">
        <v>1.49</v>
      </c>
      <c r="J99">
        <v>1.67</v>
      </c>
      <c r="K99">
        <v>1.47</v>
      </c>
      <c r="L99">
        <v>1.63</v>
      </c>
    </row>
    <row r="100" spans="1:12">
      <c r="A100" t="s">
        <v>193</v>
      </c>
      <c r="D100">
        <v>1.29</v>
      </c>
      <c r="E100">
        <v>0.47</v>
      </c>
      <c r="F100">
        <v>0.36</v>
      </c>
      <c r="G100">
        <v>0.28999999999999998</v>
      </c>
      <c r="H100">
        <v>0.2</v>
      </c>
      <c r="I100">
        <v>0.12</v>
      </c>
      <c r="J100">
        <v>0.23</v>
      </c>
      <c r="K100">
        <v>0.06</v>
      </c>
      <c r="L100">
        <v>0.09</v>
      </c>
    </row>
    <row r="102" spans="1:12">
      <c r="A102" t="s">
        <v>192</v>
      </c>
    </row>
    <row r="103" spans="1:12">
      <c r="A103" t="s">
        <v>191</v>
      </c>
      <c r="B103" t="s">
        <v>190</v>
      </c>
      <c r="C103" t="s">
        <v>189</v>
      </c>
      <c r="D103" t="s">
        <v>188</v>
      </c>
      <c r="E103" t="s">
        <v>187</v>
      </c>
      <c r="F103" t="s">
        <v>186</v>
      </c>
      <c r="G103" t="s">
        <v>185</v>
      </c>
      <c r="H103" t="s">
        <v>184</v>
      </c>
      <c r="I103" t="s">
        <v>183</v>
      </c>
      <c r="J103" t="s">
        <v>182</v>
      </c>
      <c r="K103" t="s">
        <v>181</v>
      </c>
      <c r="L103" t="s">
        <v>180</v>
      </c>
    </row>
    <row r="104" spans="1:12">
      <c r="A104" t="s">
        <v>179</v>
      </c>
      <c r="B104">
        <v>40.94</v>
      </c>
      <c r="C104">
        <v>34.130000000000003</v>
      </c>
      <c r="D104">
        <v>34.11</v>
      </c>
      <c r="E104">
        <v>35.729999999999997</v>
      </c>
      <c r="F104">
        <v>34.479999999999997</v>
      </c>
      <c r="G104">
        <v>36.33</v>
      </c>
      <c r="H104">
        <v>40.49</v>
      </c>
      <c r="I104">
        <v>45.5</v>
      </c>
      <c r="J104">
        <v>49.14</v>
      </c>
      <c r="K104">
        <v>49.16</v>
      </c>
      <c r="L104">
        <v>63.91</v>
      </c>
    </row>
    <row r="105" spans="1:12">
      <c r="A105" t="s">
        <v>178</v>
      </c>
    </row>
    <row r="106" spans="1:12">
      <c r="A106" t="s">
        <v>177</v>
      </c>
      <c r="B106">
        <v>367.16</v>
      </c>
      <c r="C106">
        <v>282.36</v>
      </c>
      <c r="D106">
        <v>316.64</v>
      </c>
      <c r="E106">
        <v>395.96</v>
      </c>
      <c r="F106">
        <v>246.93</v>
      </c>
      <c r="G106">
        <v>131.71</v>
      </c>
      <c r="H106">
        <v>91.25</v>
      </c>
      <c r="I106">
        <v>61.69</v>
      </c>
      <c r="J106">
        <v>55.76</v>
      </c>
      <c r="K106">
        <v>48.81</v>
      </c>
      <c r="L106">
        <v>46.64</v>
      </c>
    </row>
    <row r="107" spans="1:12">
      <c r="A107" t="s">
        <v>176</v>
      </c>
    </row>
    <row r="108" spans="1:12">
      <c r="A108" t="s">
        <v>175</v>
      </c>
      <c r="B108">
        <v>8.92</v>
      </c>
      <c r="C108">
        <v>10.69</v>
      </c>
      <c r="D108">
        <v>10.7</v>
      </c>
      <c r="E108">
        <v>10.210000000000001</v>
      </c>
      <c r="F108">
        <v>10.58</v>
      </c>
      <c r="G108">
        <v>10.050000000000001</v>
      </c>
      <c r="H108">
        <v>9.02</v>
      </c>
      <c r="I108">
        <v>8.02</v>
      </c>
      <c r="J108">
        <v>7.43</v>
      </c>
      <c r="K108">
        <v>7.43</v>
      </c>
      <c r="L108">
        <v>5.71</v>
      </c>
    </row>
    <row r="109" spans="1:12">
      <c r="A109" t="s">
        <v>174</v>
      </c>
    </row>
    <row r="110" spans="1:12">
      <c r="A110" t="s">
        <v>173</v>
      </c>
      <c r="B110">
        <v>14.34</v>
      </c>
      <c r="C110">
        <v>17.53</v>
      </c>
      <c r="D110">
        <v>19.45</v>
      </c>
      <c r="E110">
        <v>19.420000000000002</v>
      </c>
      <c r="F110">
        <v>15.07</v>
      </c>
      <c r="G110">
        <v>9.01</v>
      </c>
      <c r="H110">
        <v>6.75</v>
      </c>
      <c r="I110">
        <v>5.84</v>
      </c>
      <c r="J110">
        <v>5.95</v>
      </c>
      <c r="K110">
        <v>6.26</v>
      </c>
      <c r="L110">
        <v>5.38</v>
      </c>
    </row>
    <row r="111" spans="1:12">
      <c r="A111" t="s">
        <v>172</v>
      </c>
      <c r="B111">
        <v>0.61</v>
      </c>
      <c r="C111">
        <v>0.75</v>
      </c>
      <c r="D111">
        <v>0.82</v>
      </c>
      <c r="E111">
        <v>0.71</v>
      </c>
      <c r="F111">
        <v>0.68</v>
      </c>
      <c r="G111">
        <v>0.73</v>
      </c>
      <c r="H111">
        <v>0.73</v>
      </c>
      <c r="I111">
        <v>0.68</v>
      </c>
      <c r="J111">
        <v>0.69</v>
      </c>
      <c r="K111">
        <v>0.73</v>
      </c>
      <c r="L111">
        <v>0.66</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1"/>
  <sheetViews>
    <sheetView workbookViewId="0"/>
  </sheetViews>
  <sheetFormatPr defaultRowHeight="14.5"/>
  <sheetData>
    <row r="1" spans="1:12">
      <c r="A1" t="s">
        <v>338</v>
      </c>
    </row>
    <row r="2" spans="1:12">
      <c r="A2" t="s">
        <v>271</v>
      </c>
    </row>
    <row r="3" spans="1:12">
      <c r="B3" t="s">
        <v>190</v>
      </c>
      <c r="C3" t="s">
        <v>189</v>
      </c>
      <c r="D3" t="s">
        <v>188</v>
      </c>
      <c r="E3" t="s">
        <v>187</v>
      </c>
      <c r="F3" t="s">
        <v>186</v>
      </c>
      <c r="G3" t="s">
        <v>185</v>
      </c>
      <c r="H3" t="s">
        <v>184</v>
      </c>
      <c r="I3" t="s">
        <v>183</v>
      </c>
      <c r="J3" t="s">
        <v>182</v>
      </c>
      <c r="K3" t="s">
        <v>181</v>
      </c>
      <c r="L3" t="s">
        <v>180</v>
      </c>
    </row>
    <row r="4" spans="1:12">
      <c r="A4" t="s">
        <v>270</v>
      </c>
      <c r="B4" s="67">
        <v>2955</v>
      </c>
      <c r="C4" s="67">
        <v>3348</v>
      </c>
      <c r="D4" s="67">
        <v>3449</v>
      </c>
      <c r="E4" s="67">
        <v>4030</v>
      </c>
      <c r="F4" s="67">
        <v>4771</v>
      </c>
      <c r="G4" s="67">
        <v>5763</v>
      </c>
      <c r="H4" s="67">
        <v>6672</v>
      </c>
      <c r="I4" s="67">
        <v>8774</v>
      </c>
      <c r="J4" s="67">
        <v>10060</v>
      </c>
      <c r="K4" s="67">
        <v>11223</v>
      </c>
      <c r="L4" s="67">
        <v>11597</v>
      </c>
    </row>
    <row r="5" spans="1:12">
      <c r="A5" t="s">
        <v>269</v>
      </c>
      <c r="B5">
        <v>79.5</v>
      </c>
      <c r="C5">
        <v>79.3</v>
      </c>
      <c r="D5">
        <v>77.900000000000006</v>
      </c>
      <c r="E5">
        <v>77.7</v>
      </c>
      <c r="F5">
        <v>78.2</v>
      </c>
      <c r="G5">
        <v>79.5</v>
      </c>
      <c r="H5">
        <v>80.400000000000006</v>
      </c>
      <c r="I5">
        <v>81.8</v>
      </c>
      <c r="J5">
        <v>82.5</v>
      </c>
      <c r="K5">
        <v>82.5</v>
      </c>
      <c r="L5">
        <v>82.6</v>
      </c>
    </row>
    <row r="6" spans="1:12">
      <c r="A6" t="s">
        <v>268</v>
      </c>
      <c r="B6">
        <v>606</v>
      </c>
      <c r="C6">
        <v>737</v>
      </c>
      <c r="D6">
        <v>480</v>
      </c>
      <c r="E6">
        <v>432</v>
      </c>
      <c r="F6">
        <v>433</v>
      </c>
      <c r="G6">
        <v>543</v>
      </c>
      <c r="H6">
        <v>518</v>
      </c>
      <c r="I6">
        <v>552</v>
      </c>
      <c r="J6">
        <v>642</v>
      </c>
      <c r="K6">
        <v>842</v>
      </c>
      <c r="L6">
        <v>983</v>
      </c>
    </row>
    <row r="7" spans="1:12">
      <c r="A7" t="s">
        <v>267</v>
      </c>
      <c r="B7">
        <v>20.5</v>
      </c>
      <c r="C7">
        <v>22</v>
      </c>
      <c r="D7">
        <v>13.9</v>
      </c>
      <c r="E7">
        <v>10.7</v>
      </c>
      <c r="F7">
        <v>9.1</v>
      </c>
      <c r="G7">
        <v>9.4</v>
      </c>
      <c r="H7">
        <v>7.8</v>
      </c>
      <c r="I7">
        <v>6.3</v>
      </c>
      <c r="J7">
        <v>6.4</v>
      </c>
      <c r="K7">
        <v>7.5</v>
      </c>
      <c r="L7">
        <v>8.5</v>
      </c>
    </row>
    <row r="8" spans="1:12">
      <c r="A8" t="s">
        <v>266</v>
      </c>
      <c r="B8">
        <v>300</v>
      </c>
      <c r="C8">
        <v>422</v>
      </c>
      <c r="D8">
        <v>472</v>
      </c>
      <c r="E8">
        <v>280</v>
      </c>
      <c r="F8">
        <v>233</v>
      </c>
      <c r="G8">
        <v>398</v>
      </c>
      <c r="H8">
        <v>764</v>
      </c>
      <c r="I8">
        <v>282</v>
      </c>
      <c r="J8">
        <v>378</v>
      </c>
      <c r="K8">
        <v>406</v>
      </c>
      <c r="L8">
        <v>622</v>
      </c>
    </row>
    <row r="9" spans="1:12">
      <c r="A9" t="s">
        <v>265</v>
      </c>
      <c r="B9">
        <v>2.06</v>
      </c>
      <c r="C9">
        <v>2.93</v>
      </c>
      <c r="D9">
        <v>3.41</v>
      </c>
      <c r="E9">
        <v>2</v>
      </c>
      <c r="F9">
        <v>1.67</v>
      </c>
      <c r="G9">
        <v>2.99</v>
      </c>
      <c r="H9">
        <v>5.7</v>
      </c>
      <c r="I9">
        <v>1.82</v>
      </c>
      <c r="J9">
        <v>2.42</v>
      </c>
      <c r="K9">
        <v>2.65</v>
      </c>
      <c r="L9">
        <v>4.08</v>
      </c>
    </row>
    <row r="10" spans="1:12">
      <c r="A10" t="s">
        <v>264</v>
      </c>
      <c r="C10">
        <v>0.56000000000000005</v>
      </c>
      <c r="D10">
        <v>0.56000000000000005</v>
      </c>
      <c r="E10">
        <v>0.44</v>
      </c>
      <c r="F10">
        <v>0.56000000000000005</v>
      </c>
      <c r="G10">
        <v>0.66</v>
      </c>
      <c r="H10">
        <v>0.84</v>
      </c>
      <c r="I10">
        <v>1</v>
      </c>
      <c r="J10">
        <v>1.1599999999999999</v>
      </c>
      <c r="K10">
        <v>1.24</v>
      </c>
      <c r="L10">
        <v>1.28</v>
      </c>
    </row>
    <row r="11" spans="1:12">
      <c r="A11" t="s">
        <v>263</v>
      </c>
      <c r="C11">
        <v>19.100000000000001</v>
      </c>
      <c r="D11">
        <v>16.600000000000001</v>
      </c>
      <c r="E11">
        <v>20.399999999999999</v>
      </c>
      <c r="F11">
        <v>52.9</v>
      </c>
      <c r="G11">
        <v>19.899999999999999</v>
      </c>
      <c r="H11">
        <v>12.2</v>
      </c>
      <c r="I11">
        <v>85.2</v>
      </c>
      <c r="J11">
        <v>43.6</v>
      </c>
      <c r="K11">
        <v>42.1</v>
      </c>
      <c r="L11">
        <v>31.4</v>
      </c>
    </row>
    <row r="12" spans="1:12">
      <c r="A12" t="s">
        <v>262</v>
      </c>
      <c r="B12">
        <v>146</v>
      </c>
      <c r="C12">
        <v>144</v>
      </c>
      <c r="D12">
        <v>139</v>
      </c>
      <c r="E12">
        <v>140</v>
      </c>
      <c r="F12">
        <v>140</v>
      </c>
      <c r="G12">
        <v>133</v>
      </c>
      <c r="H12">
        <v>134</v>
      </c>
      <c r="I12">
        <v>155</v>
      </c>
      <c r="J12">
        <v>156</v>
      </c>
      <c r="K12">
        <v>153</v>
      </c>
      <c r="L12">
        <v>153</v>
      </c>
    </row>
    <row r="13" spans="1:12">
      <c r="A13" t="s">
        <v>261</v>
      </c>
      <c r="B13">
        <v>18.53</v>
      </c>
      <c r="C13">
        <v>19.510000000000002</v>
      </c>
      <c r="D13">
        <v>21.69</v>
      </c>
      <c r="E13">
        <v>16.850000000000001</v>
      </c>
      <c r="F13">
        <v>16.93</v>
      </c>
      <c r="G13">
        <v>14.83</v>
      </c>
      <c r="H13">
        <v>16.25</v>
      </c>
      <c r="I13">
        <v>25.9</v>
      </c>
      <c r="J13">
        <v>30.34</v>
      </c>
      <c r="K13">
        <v>29.81</v>
      </c>
      <c r="L13">
        <v>29.64</v>
      </c>
    </row>
    <row r="14" spans="1:12">
      <c r="A14" t="s">
        <v>260</v>
      </c>
      <c r="B14">
        <v>676</v>
      </c>
      <c r="C14">
        <v>777</v>
      </c>
      <c r="D14" s="67">
        <v>1030</v>
      </c>
      <c r="E14" s="67">
        <v>1237</v>
      </c>
      <c r="F14">
        <v>763</v>
      </c>
      <c r="G14" s="67">
        <v>1367</v>
      </c>
      <c r="H14" s="67">
        <v>1368</v>
      </c>
      <c r="I14" s="67">
        <v>1564</v>
      </c>
      <c r="J14" s="67">
        <v>1799</v>
      </c>
      <c r="K14" s="67">
        <v>1975</v>
      </c>
      <c r="L14" s="67">
        <v>2771</v>
      </c>
    </row>
    <row r="15" spans="1:12">
      <c r="A15" t="s">
        <v>259</v>
      </c>
      <c r="B15">
        <v>-92</v>
      </c>
      <c r="C15">
        <v>-155</v>
      </c>
      <c r="D15">
        <v>-208</v>
      </c>
      <c r="E15">
        <v>-236</v>
      </c>
      <c r="F15">
        <v>-309</v>
      </c>
      <c r="G15">
        <v>-328</v>
      </c>
      <c r="H15">
        <v>-787</v>
      </c>
      <c r="I15">
        <v>-749</v>
      </c>
      <c r="J15">
        <v>-710</v>
      </c>
      <c r="K15">
        <v>-878</v>
      </c>
      <c r="L15" s="67">
        <v>-1040</v>
      </c>
    </row>
    <row r="16" spans="1:12">
      <c r="A16" t="s">
        <v>258</v>
      </c>
      <c r="B16">
        <v>584</v>
      </c>
      <c r="C16">
        <v>622</v>
      </c>
      <c r="D16">
        <v>822</v>
      </c>
      <c r="E16" s="67">
        <v>1001</v>
      </c>
      <c r="F16">
        <v>455</v>
      </c>
      <c r="G16" s="67">
        <v>1039</v>
      </c>
      <c r="H16">
        <v>581</v>
      </c>
      <c r="I16">
        <v>815</v>
      </c>
      <c r="J16" s="67">
        <v>1089</v>
      </c>
      <c r="K16" s="67">
        <v>1097</v>
      </c>
      <c r="L16" s="67">
        <v>1731</v>
      </c>
    </row>
    <row r="17" spans="1:12">
      <c r="A17" t="s">
        <v>257</v>
      </c>
      <c r="B17">
        <v>4</v>
      </c>
      <c r="C17">
        <v>4.32</v>
      </c>
      <c r="D17">
        <v>6.08</v>
      </c>
      <c r="E17">
        <v>7.16</v>
      </c>
      <c r="F17">
        <v>3.29</v>
      </c>
      <c r="G17">
        <v>7.78</v>
      </c>
      <c r="H17">
        <v>4.74</v>
      </c>
      <c r="I17">
        <v>4.26</v>
      </c>
      <c r="J17">
        <v>7.91</v>
      </c>
      <c r="K17">
        <v>7.5</v>
      </c>
    </row>
    <row r="18" spans="1:12">
      <c r="A18" t="s">
        <v>256</v>
      </c>
      <c r="B18">
        <v>-610</v>
      </c>
      <c r="C18">
        <v>-188</v>
      </c>
      <c r="D18">
        <v>-279</v>
      </c>
      <c r="E18">
        <v>-368</v>
      </c>
      <c r="F18" s="67">
        <v>-1075</v>
      </c>
      <c r="G18" s="67">
        <v>-1262</v>
      </c>
      <c r="H18" s="67">
        <v>-2947</v>
      </c>
      <c r="I18" s="67">
        <v>-2677</v>
      </c>
      <c r="J18" s="67">
        <v>-2339</v>
      </c>
      <c r="K18" s="67">
        <v>-2863</v>
      </c>
    </row>
    <row r="20" spans="1:12">
      <c r="A20" t="s">
        <v>255</v>
      </c>
    </row>
    <row r="21" spans="1:12">
      <c r="A21" t="s">
        <v>254</v>
      </c>
      <c r="B21" t="s">
        <v>190</v>
      </c>
      <c r="C21" t="s">
        <v>189</v>
      </c>
      <c r="D21" t="s">
        <v>188</v>
      </c>
      <c r="E21" t="s">
        <v>187</v>
      </c>
      <c r="F21" t="s">
        <v>186</v>
      </c>
      <c r="G21" t="s">
        <v>185</v>
      </c>
      <c r="H21" t="s">
        <v>184</v>
      </c>
      <c r="I21" t="s">
        <v>183</v>
      </c>
      <c r="J21" t="s">
        <v>182</v>
      </c>
      <c r="K21" t="s">
        <v>181</v>
      </c>
      <c r="L21" t="s">
        <v>180</v>
      </c>
    </row>
    <row r="22" spans="1:12">
      <c r="A22" t="s">
        <v>253</v>
      </c>
      <c r="B22">
        <v>100</v>
      </c>
      <c r="C22">
        <v>100</v>
      </c>
      <c r="D22">
        <v>100</v>
      </c>
      <c r="E22">
        <v>100</v>
      </c>
      <c r="F22">
        <v>100</v>
      </c>
      <c r="G22">
        <v>100</v>
      </c>
      <c r="H22">
        <v>100</v>
      </c>
      <c r="I22">
        <v>100</v>
      </c>
      <c r="J22">
        <v>100</v>
      </c>
      <c r="K22">
        <v>100</v>
      </c>
      <c r="L22">
        <v>100</v>
      </c>
    </row>
    <row r="23" spans="1:12">
      <c r="A23" t="s">
        <v>252</v>
      </c>
      <c r="B23">
        <v>20.55</v>
      </c>
      <c r="C23">
        <v>20.69</v>
      </c>
      <c r="D23">
        <v>22.07</v>
      </c>
      <c r="E23">
        <v>22.3</v>
      </c>
      <c r="F23">
        <v>21.76</v>
      </c>
      <c r="G23">
        <v>20.46</v>
      </c>
      <c r="H23">
        <v>19.63</v>
      </c>
      <c r="I23">
        <v>18.2</v>
      </c>
      <c r="J23">
        <v>17.46</v>
      </c>
      <c r="K23">
        <v>17.510000000000002</v>
      </c>
      <c r="L23">
        <v>17.38</v>
      </c>
    </row>
    <row r="24" spans="1:12">
      <c r="A24" t="s">
        <v>251</v>
      </c>
      <c r="B24">
        <v>79.45</v>
      </c>
      <c r="C24">
        <v>79.31</v>
      </c>
      <c r="D24">
        <v>77.930000000000007</v>
      </c>
      <c r="E24">
        <v>77.7</v>
      </c>
      <c r="F24">
        <v>78.239999999999995</v>
      </c>
      <c r="G24">
        <v>79.540000000000006</v>
      </c>
      <c r="H24">
        <v>80.37</v>
      </c>
      <c r="I24">
        <v>81.8</v>
      </c>
      <c r="J24">
        <v>82.54</v>
      </c>
      <c r="K24">
        <v>82.49</v>
      </c>
      <c r="L24">
        <v>82.62</v>
      </c>
    </row>
    <row r="25" spans="1:12">
      <c r="A25" t="s">
        <v>250</v>
      </c>
      <c r="B25">
        <v>44.58</v>
      </c>
      <c r="C25">
        <v>45.35</v>
      </c>
      <c r="D25">
        <v>52.34</v>
      </c>
      <c r="E25">
        <v>54.17</v>
      </c>
      <c r="F25">
        <v>55.56</v>
      </c>
      <c r="G25">
        <v>56.83</v>
      </c>
      <c r="H25">
        <v>57.71</v>
      </c>
      <c r="I25">
        <v>57.81</v>
      </c>
      <c r="J25">
        <v>59.64</v>
      </c>
      <c r="K25">
        <v>58.06</v>
      </c>
      <c r="L25">
        <v>57.52</v>
      </c>
    </row>
    <row r="26" spans="1:12">
      <c r="A26" t="s">
        <v>249</v>
      </c>
      <c r="B26">
        <v>10.82</v>
      </c>
      <c r="C26">
        <v>10.83</v>
      </c>
      <c r="D26">
        <v>11.05</v>
      </c>
      <c r="E26">
        <v>12.03</v>
      </c>
      <c r="F26">
        <v>12.11</v>
      </c>
      <c r="G26">
        <v>11.91</v>
      </c>
      <c r="H26">
        <v>12.44</v>
      </c>
      <c r="I26">
        <v>14.08</v>
      </c>
      <c r="J26">
        <v>13.79</v>
      </c>
      <c r="K26">
        <v>14.41</v>
      </c>
      <c r="L26">
        <v>14.53</v>
      </c>
    </row>
    <row r="27" spans="1:12">
      <c r="A27" t="s">
        <v>248</v>
      </c>
      <c r="B27">
        <v>3.56</v>
      </c>
      <c r="C27">
        <v>1.1100000000000001</v>
      </c>
      <c r="D27">
        <v>0.64</v>
      </c>
      <c r="E27">
        <v>0.79</v>
      </c>
      <c r="F27">
        <v>1.5</v>
      </c>
      <c r="G27">
        <v>1.38</v>
      </c>
      <c r="H27">
        <v>2.4500000000000002</v>
      </c>
      <c r="I27">
        <v>3.61</v>
      </c>
      <c r="J27">
        <v>2.74</v>
      </c>
      <c r="K27">
        <v>2.52</v>
      </c>
      <c r="L27">
        <v>2.1</v>
      </c>
    </row>
    <row r="28" spans="1:12">
      <c r="A28" t="s">
        <v>247</v>
      </c>
      <c r="B28">
        <v>20.49</v>
      </c>
      <c r="C28">
        <v>22.03</v>
      </c>
      <c r="D28">
        <v>13.91</v>
      </c>
      <c r="E28">
        <v>10.71</v>
      </c>
      <c r="F28">
        <v>9.07</v>
      </c>
      <c r="G28">
        <v>9.43</v>
      </c>
      <c r="H28">
        <v>7.77</v>
      </c>
      <c r="I28">
        <v>6.3</v>
      </c>
      <c r="J28">
        <v>6.38</v>
      </c>
      <c r="K28">
        <v>7.5</v>
      </c>
      <c r="L28">
        <v>8.48</v>
      </c>
    </row>
    <row r="29" spans="1:12">
      <c r="A29" t="s">
        <v>246</v>
      </c>
      <c r="B29">
        <v>-4.99</v>
      </c>
      <c r="C29">
        <v>-3.49</v>
      </c>
      <c r="D29">
        <v>-2.25</v>
      </c>
      <c r="E29">
        <v>-2.0299999999999998</v>
      </c>
      <c r="F29">
        <v>-2.76</v>
      </c>
      <c r="G29">
        <v>-1.37</v>
      </c>
      <c r="H29">
        <v>6.11</v>
      </c>
      <c r="I29">
        <v>-3.14</v>
      </c>
      <c r="J29">
        <v>-2.2400000000000002</v>
      </c>
      <c r="K29">
        <v>-3.18</v>
      </c>
      <c r="L29">
        <v>-1.91</v>
      </c>
    </row>
    <row r="30" spans="1:12">
      <c r="A30" t="s">
        <v>245</v>
      </c>
      <c r="B30">
        <v>15.5</v>
      </c>
      <c r="C30">
        <v>18.53</v>
      </c>
      <c r="D30">
        <v>11.66</v>
      </c>
      <c r="E30">
        <v>8.69</v>
      </c>
      <c r="F30">
        <v>6.3</v>
      </c>
      <c r="G30">
        <v>8.06</v>
      </c>
      <c r="H30">
        <v>13.88</v>
      </c>
      <c r="I30">
        <v>3.15</v>
      </c>
      <c r="J30">
        <v>4.1399999999999997</v>
      </c>
      <c r="K30">
        <v>4.32</v>
      </c>
      <c r="L30">
        <v>6.57</v>
      </c>
    </row>
    <row r="32" spans="1:12">
      <c r="A32" t="s">
        <v>244</v>
      </c>
      <c r="B32" t="s">
        <v>190</v>
      </c>
      <c r="C32" t="s">
        <v>189</v>
      </c>
      <c r="D32" t="s">
        <v>188</v>
      </c>
      <c r="E32" t="s">
        <v>187</v>
      </c>
      <c r="F32" t="s">
        <v>186</v>
      </c>
      <c r="G32" t="s">
        <v>185</v>
      </c>
      <c r="H32" t="s">
        <v>184</v>
      </c>
      <c r="I32" t="s">
        <v>183</v>
      </c>
      <c r="J32" t="s">
        <v>182</v>
      </c>
      <c r="K32" t="s">
        <v>181</v>
      </c>
      <c r="L32" t="s">
        <v>180</v>
      </c>
    </row>
    <row r="33" spans="1:12">
      <c r="A33" t="s">
        <v>243</v>
      </c>
      <c r="B33">
        <v>33.71</v>
      </c>
      <c r="C33">
        <v>31.42</v>
      </c>
      <c r="D33">
        <v>18.84</v>
      </c>
      <c r="E33">
        <v>13.45</v>
      </c>
      <c r="F33">
        <v>28.05</v>
      </c>
      <c r="G33">
        <v>19.73</v>
      </c>
      <c r="H33">
        <v>21.95</v>
      </c>
      <c r="I33">
        <v>5.54</v>
      </c>
      <c r="J33">
        <v>10.89</v>
      </c>
      <c r="K33">
        <v>17.940000000000001</v>
      </c>
      <c r="L33">
        <v>15.62</v>
      </c>
    </row>
    <row r="34" spans="1:12">
      <c r="A34" t="s">
        <v>242</v>
      </c>
      <c r="B34">
        <v>10.130000000000001</v>
      </c>
      <c r="C34">
        <v>12.59</v>
      </c>
      <c r="D34">
        <v>13.69</v>
      </c>
      <c r="E34">
        <v>6.95</v>
      </c>
      <c r="F34">
        <v>4.88</v>
      </c>
      <c r="G34">
        <v>6.91</v>
      </c>
      <c r="H34">
        <v>11.46</v>
      </c>
      <c r="I34">
        <v>3.21</v>
      </c>
      <c r="J34">
        <v>3.76</v>
      </c>
      <c r="K34">
        <v>3.62</v>
      </c>
      <c r="L34">
        <v>5.36</v>
      </c>
    </row>
    <row r="35" spans="1:12">
      <c r="A35" t="s">
        <v>241</v>
      </c>
      <c r="B35">
        <v>0.5</v>
      </c>
      <c r="C35">
        <v>0.53</v>
      </c>
      <c r="D35">
        <v>0.52</v>
      </c>
      <c r="E35">
        <v>0.59</v>
      </c>
      <c r="F35">
        <v>0.64</v>
      </c>
      <c r="G35">
        <v>0.69</v>
      </c>
      <c r="H35">
        <v>0.54</v>
      </c>
      <c r="I35">
        <v>0.56000000000000005</v>
      </c>
      <c r="J35">
        <v>0.59</v>
      </c>
      <c r="K35">
        <v>0.61</v>
      </c>
      <c r="L35">
        <v>0.54</v>
      </c>
    </row>
    <row r="36" spans="1:12">
      <c r="A36" t="s">
        <v>240</v>
      </c>
      <c r="B36">
        <v>5.0599999999999996</v>
      </c>
      <c r="C36">
        <v>6.7</v>
      </c>
      <c r="D36">
        <v>7.18</v>
      </c>
      <c r="E36">
        <v>4.12</v>
      </c>
      <c r="F36">
        <v>3.14</v>
      </c>
      <c r="G36">
        <v>4.75</v>
      </c>
      <c r="H36">
        <v>6.23</v>
      </c>
      <c r="I36">
        <v>1.8</v>
      </c>
      <c r="J36">
        <v>2.2000000000000002</v>
      </c>
      <c r="K36">
        <v>2.2200000000000002</v>
      </c>
      <c r="L36">
        <v>2.91</v>
      </c>
    </row>
    <row r="37" spans="1:12">
      <c r="A37" t="s">
        <v>239</v>
      </c>
      <c r="B37">
        <v>2.21</v>
      </c>
      <c r="C37">
        <v>2.4900000000000002</v>
      </c>
      <c r="D37">
        <v>2.96</v>
      </c>
      <c r="E37">
        <v>3.11</v>
      </c>
      <c r="F37">
        <v>3.61</v>
      </c>
      <c r="G37">
        <v>5.0599999999999996</v>
      </c>
      <c r="H37">
        <v>3.19</v>
      </c>
      <c r="I37">
        <v>3.82</v>
      </c>
      <c r="J37">
        <v>4.09</v>
      </c>
      <c r="K37">
        <v>4.3899999999999997</v>
      </c>
      <c r="L37">
        <v>5.1100000000000003</v>
      </c>
    </row>
    <row r="38" spans="1:12">
      <c r="A38" t="s">
        <v>238</v>
      </c>
      <c r="B38">
        <v>11.95</v>
      </c>
      <c r="C38">
        <v>15.74</v>
      </c>
      <c r="D38">
        <v>19.39</v>
      </c>
      <c r="E38">
        <v>12.51</v>
      </c>
      <c r="F38">
        <v>10.52</v>
      </c>
      <c r="G38">
        <v>20.260000000000002</v>
      </c>
      <c r="H38">
        <v>23</v>
      </c>
      <c r="I38">
        <v>6.27</v>
      </c>
      <c r="J38">
        <v>8.73</v>
      </c>
      <c r="K38">
        <v>9.41</v>
      </c>
      <c r="L38">
        <v>14.97</v>
      </c>
    </row>
    <row r="39" spans="1:12">
      <c r="A39" t="s">
        <v>237</v>
      </c>
      <c r="B39">
        <v>9.43</v>
      </c>
      <c r="C39">
        <v>12.31</v>
      </c>
      <c r="D39">
        <v>13.64</v>
      </c>
      <c r="E39">
        <v>9.5500000000000007</v>
      </c>
      <c r="F39">
        <v>8.0299999999999994</v>
      </c>
      <c r="G39">
        <v>13.14</v>
      </c>
      <c r="H39">
        <v>14.66</v>
      </c>
      <c r="I39">
        <v>5.56</v>
      </c>
      <c r="J39">
        <v>6.15</v>
      </c>
      <c r="K39">
        <v>6.26</v>
      </c>
      <c r="L39">
        <v>8.67</v>
      </c>
    </row>
    <row r="40" spans="1:12">
      <c r="A40" t="s">
        <v>236</v>
      </c>
      <c r="B40">
        <v>6.44</v>
      </c>
      <c r="C40">
        <v>7.13</v>
      </c>
      <c r="D40">
        <v>5.43</v>
      </c>
      <c r="E40">
        <v>4.99</v>
      </c>
      <c r="F40">
        <v>4.4400000000000004</v>
      </c>
      <c r="G40">
        <v>5.74</v>
      </c>
      <c r="H40">
        <v>8.34</v>
      </c>
      <c r="I40">
        <v>2.6</v>
      </c>
      <c r="J40">
        <v>3.29</v>
      </c>
      <c r="K40">
        <v>3.55</v>
      </c>
      <c r="L40">
        <v>5.54</v>
      </c>
    </row>
    <row r="42" spans="1:12">
      <c r="A42" t="s">
        <v>235</v>
      </c>
    </row>
    <row r="43" spans="1:12">
      <c r="B43" t="s">
        <v>190</v>
      </c>
      <c r="C43" t="s">
        <v>189</v>
      </c>
      <c r="D43" t="s">
        <v>188</v>
      </c>
      <c r="E43" t="s">
        <v>187</v>
      </c>
      <c r="F43" t="s">
        <v>186</v>
      </c>
      <c r="G43" t="s">
        <v>185</v>
      </c>
      <c r="H43" t="s">
        <v>184</v>
      </c>
      <c r="I43" t="s">
        <v>183</v>
      </c>
      <c r="J43" t="s">
        <v>182</v>
      </c>
      <c r="K43" t="s">
        <v>181</v>
      </c>
      <c r="L43" t="s">
        <v>196</v>
      </c>
    </row>
    <row r="44" spans="1:12">
      <c r="A44" t="s">
        <v>234</v>
      </c>
    </row>
    <row r="45" spans="1:12">
      <c r="A45" t="s">
        <v>230</v>
      </c>
      <c r="B45">
        <v>0.63</v>
      </c>
      <c r="C45">
        <v>13.29</v>
      </c>
      <c r="D45">
        <v>3.01</v>
      </c>
      <c r="E45">
        <v>16.86</v>
      </c>
      <c r="F45">
        <v>18.38</v>
      </c>
      <c r="G45">
        <v>20.8</v>
      </c>
      <c r="H45">
        <v>15.77</v>
      </c>
      <c r="I45">
        <v>31.49</v>
      </c>
      <c r="J45">
        <v>14.66</v>
      </c>
      <c r="K45">
        <v>11.56</v>
      </c>
      <c r="L45">
        <v>9.48</v>
      </c>
    </row>
    <row r="46" spans="1:12">
      <c r="A46" t="s">
        <v>229</v>
      </c>
      <c r="B46">
        <v>9.7200000000000006</v>
      </c>
      <c r="C46">
        <v>7.9</v>
      </c>
      <c r="D46">
        <v>5.5</v>
      </c>
      <c r="E46">
        <v>10.89</v>
      </c>
      <c r="F46">
        <v>12.53</v>
      </c>
      <c r="G46">
        <v>18.670000000000002</v>
      </c>
      <c r="H46">
        <v>18.3</v>
      </c>
      <c r="I46">
        <v>22.51</v>
      </c>
      <c r="J46">
        <v>20.399999999999999</v>
      </c>
      <c r="K46">
        <v>18.93</v>
      </c>
    </row>
    <row r="47" spans="1:12">
      <c r="A47" t="s">
        <v>228</v>
      </c>
      <c r="B47">
        <v>9.91</v>
      </c>
      <c r="C47">
        <v>9.58</v>
      </c>
      <c r="D47">
        <v>9.0399999999999991</v>
      </c>
      <c r="E47">
        <v>8.6199999999999992</v>
      </c>
      <c r="F47">
        <v>10.19</v>
      </c>
      <c r="G47">
        <v>14.29</v>
      </c>
      <c r="H47">
        <v>14.79</v>
      </c>
      <c r="I47">
        <v>20.53</v>
      </c>
      <c r="J47">
        <v>20.07</v>
      </c>
      <c r="K47">
        <v>18.66</v>
      </c>
    </row>
    <row r="48" spans="1:12">
      <c r="A48" t="s">
        <v>227</v>
      </c>
      <c r="D48">
        <v>20.45</v>
      </c>
      <c r="E48">
        <v>10.4</v>
      </c>
      <c r="F48">
        <v>7.39</v>
      </c>
      <c r="G48">
        <v>12.08</v>
      </c>
      <c r="H48">
        <v>12.15</v>
      </c>
      <c r="I48">
        <v>14.64</v>
      </c>
      <c r="J48">
        <v>14.2</v>
      </c>
      <c r="K48">
        <v>14.35</v>
      </c>
    </row>
    <row r="49" spans="1:12">
      <c r="A49" t="s">
        <v>233</v>
      </c>
    </row>
    <row r="50" spans="1:12">
      <c r="A50" t="s">
        <v>230</v>
      </c>
      <c r="B50">
        <v>6.8</v>
      </c>
      <c r="C50">
        <v>21.78</v>
      </c>
      <c r="D50">
        <v>-34.96</v>
      </c>
      <c r="E50">
        <v>-9.98</v>
      </c>
      <c r="F50">
        <v>0.19</v>
      </c>
      <c r="G50">
        <v>25.63</v>
      </c>
      <c r="H50">
        <v>-4.59</v>
      </c>
      <c r="I50">
        <v>6.57</v>
      </c>
      <c r="J50">
        <v>16.18</v>
      </c>
      <c r="K50">
        <v>31.18</v>
      </c>
      <c r="L50">
        <v>56.4</v>
      </c>
    </row>
    <row r="51" spans="1:12">
      <c r="A51" t="s">
        <v>229</v>
      </c>
      <c r="B51">
        <v>19.899999999999999</v>
      </c>
      <c r="C51">
        <v>11.71</v>
      </c>
      <c r="D51">
        <v>-5.43</v>
      </c>
      <c r="E51">
        <v>-10.67</v>
      </c>
      <c r="F51">
        <v>-16.29</v>
      </c>
      <c r="G51">
        <v>4.25</v>
      </c>
      <c r="H51">
        <v>6.29</v>
      </c>
      <c r="I51">
        <v>8.5</v>
      </c>
      <c r="J51">
        <v>5.71</v>
      </c>
      <c r="K51">
        <v>17.55</v>
      </c>
    </row>
    <row r="52" spans="1:12">
      <c r="A52" t="s">
        <v>228</v>
      </c>
      <c r="B52">
        <v>20.29</v>
      </c>
      <c r="C52">
        <v>13.18</v>
      </c>
      <c r="D52">
        <v>6.42</v>
      </c>
      <c r="E52">
        <v>-3.99</v>
      </c>
      <c r="F52">
        <v>-5.27</v>
      </c>
      <c r="G52">
        <v>-2.14</v>
      </c>
      <c r="H52">
        <v>-6.81</v>
      </c>
      <c r="I52">
        <v>2.87</v>
      </c>
      <c r="J52">
        <v>8.26</v>
      </c>
      <c r="K52">
        <v>14.25</v>
      </c>
    </row>
    <row r="53" spans="1:12">
      <c r="A53" t="s">
        <v>227</v>
      </c>
      <c r="D53">
        <v>40.67</v>
      </c>
      <c r="E53">
        <v>-11.7</v>
      </c>
      <c r="F53">
        <v>5.42</v>
      </c>
      <c r="G53">
        <v>8.49</v>
      </c>
      <c r="H53">
        <v>2.7</v>
      </c>
      <c r="I53">
        <v>4.63</v>
      </c>
      <c r="J53">
        <v>1.95</v>
      </c>
      <c r="K53">
        <v>4.03</v>
      </c>
    </row>
    <row r="54" spans="1:12">
      <c r="A54" t="s">
        <v>232</v>
      </c>
    </row>
    <row r="55" spans="1:12">
      <c r="A55" t="s">
        <v>230</v>
      </c>
      <c r="C55">
        <v>40.72</v>
      </c>
      <c r="D55">
        <v>12.05</v>
      </c>
      <c r="E55">
        <v>-40.68</v>
      </c>
      <c r="F55">
        <v>-16.89</v>
      </c>
      <c r="G55">
        <v>70.97</v>
      </c>
      <c r="H55">
        <v>92.03</v>
      </c>
      <c r="I55">
        <v>-63.13</v>
      </c>
      <c r="J55">
        <v>34.1</v>
      </c>
      <c r="K55">
        <v>7.42</v>
      </c>
    </row>
    <row r="56" spans="1:12">
      <c r="A56" t="s">
        <v>229</v>
      </c>
      <c r="B56">
        <v>6.94</v>
      </c>
      <c r="C56">
        <v>12.52</v>
      </c>
      <c r="E56">
        <v>-2.2000000000000002</v>
      </c>
      <c r="F56">
        <v>-17.95</v>
      </c>
      <c r="G56">
        <v>-5.54</v>
      </c>
      <c r="H56">
        <v>39.74</v>
      </c>
      <c r="I56">
        <v>6.57</v>
      </c>
      <c r="J56">
        <v>-1.72</v>
      </c>
      <c r="K56">
        <v>-19.02</v>
      </c>
    </row>
    <row r="57" spans="1:12">
      <c r="A57" t="s">
        <v>228</v>
      </c>
      <c r="B57">
        <v>12.88</v>
      </c>
      <c r="C57">
        <v>13</v>
      </c>
      <c r="D57">
        <v>14.03</v>
      </c>
      <c r="E57">
        <v>-1.08</v>
      </c>
      <c r="G57">
        <v>5.85</v>
      </c>
      <c r="H57">
        <v>12.65</v>
      </c>
      <c r="I57">
        <v>-9.81</v>
      </c>
      <c r="J57">
        <v>6.17</v>
      </c>
      <c r="K57">
        <v>11.76</v>
      </c>
    </row>
    <row r="58" spans="1:12">
      <c r="A58" t="s">
        <v>227</v>
      </c>
      <c r="D58">
        <v>48.76</v>
      </c>
      <c r="E58">
        <v>13.83</v>
      </c>
      <c r="F58">
        <v>7.65</v>
      </c>
      <c r="G58">
        <v>9.31</v>
      </c>
      <c r="H58">
        <v>12.82</v>
      </c>
      <c r="I58">
        <v>1.41</v>
      </c>
      <c r="J58">
        <v>2.48</v>
      </c>
    </row>
    <row r="59" spans="1:12">
      <c r="A59" t="s">
        <v>231</v>
      </c>
    </row>
    <row r="60" spans="1:12">
      <c r="A60" t="s">
        <v>230</v>
      </c>
      <c r="C60">
        <v>41.75</v>
      </c>
      <c r="D60">
        <v>16.78</v>
      </c>
      <c r="E60">
        <v>-41.35</v>
      </c>
      <c r="F60">
        <v>-16.5</v>
      </c>
      <c r="G60">
        <v>79.040000000000006</v>
      </c>
      <c r="H60">
        <v>90.64</v>
      </c>
      <c r="I60">
        <v>-68.069999999999993</v>
      </c>
      <c r="J60">
        <v>32.97</v>
      </c>
      <c r="K60">
        <v>9.5</v>
      </c>
    </row>
    <row r="61" spans="1:12">
      <c r="A61" t="s">
        <v>229</v>
      </c>
      <c r="B61">
        <v>13.74</v>
      </c>
      <c r="C61">
        <v>15.81</v>
      </c>
      <c r="E61">
        <v>-0.98</v>
      </c>
      <c r="F61">
        <v>-16.989999999999998</v>
      </c>
      <c r="G61">
        <v>-4.29</v>
      </c>
      <c r="H61">
        <v>41.78</v>
      </c>
      <c r="I61">
        <v>2.91</v>
      </c>
      <c r="J61">
        <v>-6.81</v>
      </c>
      <c r="K61">
        <v>-22.53</v>
      </c>
    </row>
    <row r="62" spans="1:12">
      <c r="A62" t="s">
        <v>228</v>
      </c>
      <c r="B62">
        <v>16.5</v>
      </c>
      <c r="C62">
        <v>17.57</v>
      </c>
      <c r="D62">
        <v>19.489999999999998</v>
      </c>
      <c r="E62">
        <v>1.25</v>
      </c>
      <c r="G62">
        <v>7.74</v>
      </c>
      <c r="H62">
        <v>14.31</v>
      </c>
      <c r="I62">
        <v>-11.8</v>
      </c>
      <c r="J62">
        <v>3.89</v>
      </c>
      <c r="K62">
        <v>9.67</v>
      </c>
    </row>
    <row r="63" spans="1:12">
      <c r="A63" t="s">
        <v>227</v>
      </c>
      <c r="D63">
        <v>49.78</v>
      </c>
      <c r="E63">
        <v>15.83</v>
      </c>
      <c r="F63">
        <v>9.73</v>
      </c>
      <c r="G63">
        <v>12.03</v>
      </c>
      <c r="H63">
        <v>15.93</v>
      </c>
      <c r="I63">
        <v>2.66</v>
      </c>
      <c r="J63">
        <v>2.56</v>
      </c>
    </row>
    <row r="65" spans="1:12">
      <c r="A65" t="s">
        <v>226</v>
      </c>
    </row>
    <row r="66" spans="1:12">
      <c r="A66" t="s">
        <v>225</v>
      </c>
      <c r="B66" t="s">
        <v>190</v>
      </c>
      <c r="C66" t="s">
        <v>189</v>
      </c>
      <c r="D66" t="s">
        <v>188</v>
      </c>
      <c r="E66" t="s">
        <v>187</v>
      </c>
      <c r="F66" t="s">
        <v>186</v>
      </c>
      <c r="G66" t="s">
        <v>185</v>
      </c>
      <c r="H66" t="s">
        <v>184</v>
      </c>
      <c r="I66" t="s">
        <v>183</v>
      </c>
      <c r="J66" t="s">
        <v>182</v>
      </c>
      <c r="K66" t="s">
        <v>181</v>
      </c>
      <c r="L66" t="s">
        <v>180</v>
      </c>
    </row>
    <row r="67" spans="1:12">
      <c r="A67" t="s">
        <v>224</v>
      </c>
      <c r="B67">
        <v>29.83</v>
      </c>
      <c r="C67">
        <v>15.01</v>
      </c>
      <c r="D67">
        <v>32.49</v>
      </c>
      <c r="E67">
        <v>20.11</v>
      </c>
      <c r="F67">
        <v>-38.31</v>
      </c>
      <c r="G67">
        <v>79.11</v>
      </c>
      <c r="H67">
        <v>0.08</v>
      </c>
      <c r="I67">
        <v>14.35</v>
      </c>
      <c r="J67">
        <v>15.01</v>
      </c>
      <c r="K67">
        <v>9.77</v>
      </c>
    </row>
    <row r="68" spans="1:12">
      <c r="A68" t="s">
        <v>223</v>
      </c>
      <c r="B68">
        <v>61.83</v>
      </c>
      <c r="C68">
        <v>6.56</v>
      </c>
      <c r="D68">
        <v>32.130000000000003</v>
      </c>
      <c r="E68">
        <v>21.8</v>
      </c>
      <c r="F68">
        <v>-54.61</v>
      </c>
      <c r="G68">
        <v>128.44999999999999</v>
      </c>
      <c r="H68">
        <v>-44.06</v>
      </c>
      <c r="I68">
        <v>40.270000000000003</v>
      </c>
      <c r="J68">
        <v>33.6</v>
      </c>
      <c r="K68">
        <v>0.75</v>
      </c>
    </row>
    <row r="69" spans="1:12">
      <c r="A69" t="s">
        <v>222</v>
      </c>
      <c r="B69">
        <v>3.11</v>
      </c>
      <c r="C69">
        <v>4.6399999999999997</v>
      </c>
      <c r="D69">
        <v>6.03</v>
      </c>
      <c r="E69">
        <v>5.85</v>
      </c>
      <c r="F69">
        <v>6.47</v>
      </c>
      <c r="G69">
        <v>5.7</v>
      </c>
      <c r="H69">
        <v>11.8</v>
      </c>
      <c r="I69">
        <v>8.5399999999999991</v>
      </c>
      <c r="J69">
        <v>7.06</v>
      </c>
      <c r="K69">
        <v>7.82</v>
      </c>
      <c r="L69">
        <v>8.9700000000000006</v>
      </c>
    </row>
    <row r="70" spans="1:12">
      <c r="A70" t="s">
        <v>221</v>
      </c>
      <c r="B70">
        <v>19.760000000000002</v>
      </c>
      <c r="C70">
        <v>18.59</v>
      </c>
      <c r="D70">
        <v>23.84</v>
      </c>
      <c r="E70">
        <v>24.85</v>
      </c>
      <c r="F70">
        <v>9.5299999999999994</v>
      </c>
      <c r="G70">
        <v>18.02</v>
      </c>
      <c r="H70">
        <v>8.7100000000000009</v>
      </c>
      <c r="I70">
        <v>9.2899999999999991</v>
      </c>
      <c r="J70">
        <v>10.82</v>
      </c>
      <c r="K70">
        <v>9.77</v>
      </c>
      <c r="L70">
        <v>14.93</v>
      </c>
    </row>
    <row r="71" spans="1:12">
      <c r="A71" t="s">
        <v>220</v>
      </c>
      <c r="B71">
        <v>1.95</v>
      </c>
      <c r="C71">
        <v>1.48</v>
      </c>
      <c r="D71">
        <v>1.74</v>
      </c>
      <c r="E71">
        <v>3.57</v>
      </c>
      <c r="F71">
        <v>1.95</v>
      </c>
      <c r="G71">
        <v>2.61</v>
      </c>
      <c r="H71">
        <v>0.76</v>
      </c>
      <c r="I71">
        <v>2.89</v>
      </c>
      <c r="J71">
        <v>2.88</v>
      </c>
      <c r="K71">
        <v>2.7</v>
      </c>
      <c r="L71">
        <v>2.78</v>
      </c>
    </row>
    <row r="73" spans="1:12">
      <c r="A73" t="s">
        <v>219</v>
      </c>
    </row>
    <row r="74" spans="1:12">
      <c r="A74" t="s">
        <v>218</v>
      </c>
      <c r="B74" t="s">
        <v>190</v>
      </c>
      <c r="C74" t="s">
        <v>189</v>
      </c>
      <c r="D74" t="s">
        <v>188</v>
      </c>
      <c r="E74" t="s">
        <v>187</v>
      </c>
      <c r="F74" t="s">
        <v>186</v>
      </c>
      <c r="G74" t="s">
        <v>185</v>
      </c>
      <c r="H74" t="s">
        <v>184</v>
      </c>
      <c r="I74" t="s">
        <v>183</v>
      </c>
      <c r="J74" t="s">
        <v>182</v>
      </c>
      <c r="K74" t="s">
        <v>181</v>
      </c>
      <c r="L74" t="s">
        <v>196</v>
      </c>
    </row>
    <row r="75" spans="1:12">
      <c r="A75" t="s">
        <v>217</v>
      </c>
      <c r="B75">
        <v>11.59</v>
      </c>
      <c r="C75">
        <v>18.489999999999998</v>
      </c>
      <c r="D75">
        <v>20.57</v>
      </c>
      <c r="E75">
        <v>27.35</v>
      </c>
      <c r="F75">
        <v>17.399999999999999</v>
      </c>
      <c r="G75">
        <v>19.489999999999998</v>
      </c>
      <c r="H75">
        <v>11.03</v>
      </c>
      <c r="I75">
        <v>11.85</v>
      </c>
      <c r="J75">
        <v>17.91</v>
      </c>
      <c r="K75">
        <v>13.7</v>
      </c>
      <c r="L75">
        <v>22.02</v>
      </c>
    </row>
    <row r="76" spans="1:12">
      <c r="A76" t="s">
        <v>216</v>
      </c>
      <c r="B76">
        <v>5.18</v>
      </c>
      <c r="C76">
        <v>4.9400000000000004</v>
      </c>
      <c r="D76">
        <v>5.22</v>
      </c>
      <c r="E76">
        <v>6.51</v>
      </c>
      <c r="F76">
        <v>8.77</v>
      </c>
      <c r="G76">
        <v>8.82</v>
      </c>
      <c r="H76">
        <v>7.07</v>
      </c>
      <c r="I76">
        <v>8.64</v>
      </c>
      <c r="J76">
        <v>10.19</v>
      </c>
      <c r="K76">
        <v>12.06</v>
      </c>
      <c r="L76">
        <v>13.61</v>
      </c>
    </row>
    <row r="77" spans="1:12">
      <c r="A77" t="s">
        <v>215</v>
      </c>
    </row>
    <row r="78" spans="1:12">
      <c r="A78" t="s">
        <v>214</v>
      </c>
      <c r="B78">
        <v>3.85</v>
      </c>
      <c r="C78">
        <v>2.15</v>
      </c>
      <c r="D78">
        <v>9.18</v>
      </c>
      <c r="E78">
        <v>3.03</v>
      </c>
      <c r="F78">
        <v>2.5</v>
      </c>
      <c r="G78">
        <v>4.1100000000000003</v>
      </c>
      <c r="H78">
        <v>1.1100000000000001</v>
      </c>
      <c r="I78">
        <v>1.38</v>
      </c>
      <c r="J78">
        <v>1.82</v>
      </c>
      <c r="K78">
        <v>3.06</v>
      </c>
      <c r="L78">
        <v>4.12</v>
      </c>
    </row>
    <row r="79" spans="1:12">
      <c r="A79" t="s">
        <v>213</v>
      </c>
      <c r="B79">
        <v>20.63</v>
      </c>
      <c r="C79">
        <v>25.58</v>
      </c>
      <c r="D79">
        <v>34.96</v>
      </c>
      <c r="E79">
        <v>36.9</v>
      </c>
      <c r="F79">
        <v>28.67</v>
      </c>
      <c r="G79">
        <v>32.42</v>
      </c>
      <c r="H79">
        <v>19.21</v>
      </c>
      <c r="I79">
        <v>21.87</v>
      </c>
      <c r="J79">
        <v>29.92</v>
      </c>
      <c r="K79">
        <v>28.82</v>
      </c>
      <c r="L79">
        <v>39.75</v>
      </c>
    </row>
    <row r="80" spans="1:12">
      <c r="A80" t="s">
        <v>212</v>
      </c>
      <c r="B80">
        <v>3.99</v>
      </c>
      <c r="C80">
        <v>4.17</v>
      </c>
      <c r="D80">
        <v>4.92</v>
      </c>
      <c r="E80">
        <v>5.78</v>
      </c>
      <c r="F80">
        <v>6.21</v>
      </c>
      <c r="G80">
        <v>6.13</v>
      </c>
      <c r="H80">
        <v>6.86</v>
      </c>
      <c r="I80">
        <v>8.84</v>
      </c>
      <c r="J80">
        <v>8.51</v>
      </c>
      <c r="K80">
        <v>10.41</v>
      </c>
      <c r="L80">
        <v>11.16</v>
      </c>
    </row>
    <row r="81" spans="1:12">
      <c r="A81" t="s">
        <v>211</v>
      </c>
      <c r="B81">
        <v>74.56</v>
      </c>
      <c r="C81">
        <v>66.760000000000005</v>
      </c>
      <c r="D81">
        <v>55.67</v>
      </c>
      <c r="E81">
        <v>54.16</v>
      </c>
      <c r="F81">
        <v>61.69</v>
      </c>
      <c r="G81">
        <v>58.16</v>
      </c>
      <c r="H81">
        <v>69.58</v>
      </c>
      <c r="I81">
        <v>65.84</v>
      </c>
      <c r="J81">
        <v>56.91</v>
      </c>
      <c r="K81">
        <v>56.07</v>
      </c>
      <c r="L81">
        <v>45.07</v>
      </c>
    </row>
    <row r="82" spans="1:12">
      <c r="A82" t="s">
        <v>210</v>
      </c>
      <c r="B82">
        <v>0.81</v>
      </c>
      <c r="C82">
        <v>3.49</v>
      </c>
      <c r="D82">
        <v>4.45</v>
      </c>
      <c r="E82">
        <v>3.16</v>
      </c>
      <c r="F82">
        <v>3.42</v>
      </c>
      <c r="G82">
        <v>3.29</v>
      </c>
      <c r="H82">
        <v>4.3499999999999996</v>
      </c>
      <c r="I82">
        <v>3.45</v>
      </c>
      <c r="J82">
        <v>4.66</v>
      </c>
      <c r="K82">
        <v>4.7</v>
      </c>
      <c r="L82">
        <v>4.03</v>
      </c>
    </row>
    <row r="83" spans="1:12">
      <c r="A83" t="s">
        <v>209</v>
      </c>
      <c r="B83">
        <v>100</v>
      </c>
      <c r="C83">
        <v>100</v>
      </c>
      <c r="D83">
        <v>100</v>
      </c>
      <c r="E83">
        <v>100</v>
      </c>
      <c r="F83">
        <v>100</v>
      </c>
      <c r="G83">
        <v>100</v>
      </c>
      <c r="H83">
        <v>100</v>
      </c>
      <c r="I83">
        <v>100</v>
      </c>
      <c r="J83">
        <v>100</v>
      </c>
      <c r="K83">
        <v>100</v>
      </c>
      <c r="L83">
        <v>100</v>
      </c>
    </row>
    <row r="84" spans="1:12">
      <c r="A84" t="s">
        <v>208</v>
      </c>
      <c r="B84">
        <v>13.86</v>
      </c>
      <c r="C84">
        <v>13.4</v>
      </c>
      <c r="D84">
        <v>14.87</v>
      </c>
      <c r="E84">
        <v>17.73</v>
      </c>
      <c r="F84">
        <v>17.12</v>
      </c>
      <c r="G84">
        <v>17.39</v>
      </c>
      <c r="H84">
        <v>11.76</v>
      </c>
      <c r="I84">
        <v>14.68</v>
      </c>
      <c r="J84">
        <v>14.99</v>
      </c>
      <c r="K84">
        <v>15.09</v>
      </c>
      <c r="L84">
        <v>15.13</v>
      </c>
    </row>
    <row r="85" spans="1:12">
      <c r="A85" t="s">
        <v>207</v>
      </c>
      <c r="J85">
        <v>2.96</v>
      </c>
    </row>
    <row r="86" spans="1:12">
      <c r="A86" t="s">
        <v>206</v>
      </c>
      <c r="F86">
        <v>0.81</v>
      </c>
      <c r="G86">
        <v>0.67</v>
      </c>
      <c r="H86">
        <v>0.44</v>
      </c>
      <c r="I86">
        <v>0.35</v>
      </c>
      <c r="J86">
        <v>0.2</v>
      </c>
      <c r="K86">
        <v>0.45</v>
      </c>
      <c r="L86">
        <v>0.14000000000000001</v>
      </c>
    </row>
    <row r="87" spans="1:12">
      <c r="A87" t="s">
        <v>205</v>
      </c>
      <c r="B87">
        <v>5.54</v>
      </c>
      <c r="C87">
        <v>4.9000000000000004</v>
      </c>
      <c r="D87">
        <v>5.21</v>
      </c>
      <c r="E87">
        <v>8.4600000000000009</v>
      </c>
      <c r="F87">
        <v>7.04</v>
      </c>
      <c r="G87">
        <v>8.4600000000000009</v>
      </c>
      <c r="H87">
        <v>9.52</v>
      </c>
      <c r="I87">
        <v>7.67</v>
      </c>
      <c r="J87">
        <v>7.48</v>
      </c>
      <c r="K87">
        <v>4.9000000000000004</v>
      </c>
      <c r="L87">
        <v>4.5999999999999996</v>
      </c>
    </row>
    <row r="88" spans="1:12">
      <c r="A88" t="s">
        <v>204</v>
      </c>
      <c r="B88">
        <v>11.87</v>
      </c>
      <c r="C88">
        <v>10.39</v>
      </c>
      <c r="D88">
        <v>19.82</v>
      </c>
      <c r="E88">
        <v>16.55</v>
      </c>
      <c r="F88">
        <v>18.23</v>
      </c>
      <c r="G88">
        <v>20.46</v>
      </c>
      <c r="H88">
        <v>16.670000000000002</v>
      </c>
      <c r="I88">
        <v>20.399999999999999</v>
      </c>
      <c r="J88">
        <v>20.96</v>
      </c>
      <c r="K88">
        <v>28.45</v>
      </c>
      <c r="L88">
        <v>36.71</v>
      </c>
    </row>
    <row r="89" spans="1:12">
      <c r="A89" t="s">
        <v>203</v>
      </c>
      <c r="B89">
        <v>31.26</v>
      </c>
      <c r="C89">
        <v>28.68</v>
      </c>
      <c r="D89">
        <v>39.9</v>
      </c>
      <c r="E89">
        <v>42.75</v>
      </c>
      <c r="F89">
        <v>43.2</v>
      </c>
      <c r="G89">
        <v>46.98</v>
      </c>
      <c r="H89">
        <v>38.380000000000003</v>
      </c>
      <c r="I89">
        <v>43.1</v>
      </c>
      <c r="J89">
        <v>46.59</v>
      </c>
      <c r="K89">
        <v>48.89</v>
      </c>
      <c r="L89">
        <v>56.58</v>
      </c>
    </row>
    <row r="90" spans="1:12">
      <c r="A90" t="s">
        <v>202</v>
      </c>
      <c r="B90">
        <v>15.25</v>
      </c>
      <c r="C90">
        <v>24.97</v>
      </c>
      <c r="D90">
        <v>19.52</v>
      </c>
      <c r="E90">
        <v>17.91</v>
      </c>
      <c r="F90">
        <v>16.38</v>
      </c>
      <c r="G90">
        <v>19.600000000000001</v>
      </c>
      <c r="H90">
        <v>20.74</v>
      </c>
      <c r="I90">
        <v>22.22</v>
      </c>
      <c r="J90">
        <v>22.17</v>
      </c>
      <c r="K90">
        <v>22.55</v>
      </c>
      <c r="L90">
        <v>18</v>
      </c>
    </row>
    <row r="91" spans="1:12">
      <c r="A91" t="s">
        <v>201</v>
      </c>
      <c r="B91">
        <v>7.79</v>
      </c>
      <c r="C91">
        <v>5.77</v>
      </c>
      <c r="D91">
        <v>6.21</v>
      </c>
      <c r="E91">
        <v>6.65</v>
      </c>
      <c r="F91">
        <v>12.28</v>
      </c>
      <c r="G91">
        <v>13.39</v>
      </c>
      <c r="H91">
        <v>9.3699999999999992</v>
      </c>
      <c r="I91">
        <v>5.61</v>
      </c>
      <c r="J91">
        <v>4.49</v>
      </c>
      <c r="K91">
        <v>3.67</v>
      </c>
      <c r="L91">
        <v>4.38</v>
      </c>
    </row>
    <row r="92" spans="1:12">
      <c r="A92" t="s">
        <v>200</v>
      </c>
      <c r="B92">
        <v>54.3</v>
      </c>
      <c r="C92">
        <v>59.43</v>
      </c>
      <c r="D92">
        <v>65.63</v>
      </c>
      <c r="E92">
        <v>67.31</v>
      </c>
      <c r="F92">
        <v>71.87</v>
      </c>
      <c r="G92">
        <v>79.98</v>
      </c>
      <c r="H92">
        <v>68.489999999999995</v>
      </c>
      <c r="I92">
        <v>70.930000000000007</v>
      </c>
      <c r="J92">
        <v>73.260000000000005</v>
      </c>
      <c r="K92">
        <v>75.11</v>
      </c>
      <c r="L92">
        <v>78.959999999999994</v>
      </c>
    </row>
    <row r="93" spans="1:12">
      <c r="A93" t="s">
        <v>199</v>
      </c>
      <c r="B93">
        <v>45.7</v>
      </c>
      <c r="C93">
        <v>40.57</v>
      </c>
      <c r="D93">
        <v>34.369999999999997</v>
      </c>
      <c r="E93">
        <v>32.69</v>
      </c>
      <c r="F93">
        <v>28.13</v>
      </c>
      <c r="G93">
        <v>20.02</v>
      </c>
      <c r="H93">
        <v>31.51</v>
      </c>
      <c r="I93">
        <v>29.07</v>
      </c>
      <c r="J93">
        <v>26.74</v>
      </c>
      <c r="K93">
        <v>24.89</v>
      </c>
      <c r="L93">
        <v>21.04</v>
      </c>
    </row>
    <row r="94" spans="1:12">
      <c r="A94" t="s">
        <v>198</v>
      </c>
      <c r="B94">
        <v>100</v>
      </c>
      <c r="C94">
        <v>100</v>
      </c>
      <c r="D94">
        <v>100</v>
      </c>
      <c r="E94">
        <v>100</v>
      </c>
      <c r="F94">
        <v>100</v>
      </c>
      <c r="G94">
        <v>100</v>
      </c>
      <c r="H94">
        <v>100</v>
      </c>
      <c r="I94">
        <v>100</v>
      </c>
      <c r="J94">
        <v>100</v>
      </c>
      <c r="K94">
        <v>100</v>
      </c>
      <c r="L94">
        <v>100</v>
      </c>
    </row>
    <row r="96" spans="1:12">
      <c r="A96" t="s">
        <v>197</v>
      </c>
      <c r="B96" t="s">
        <v>190</v>
      </c>
      <c r="C96" t="s">
        <v>189</v>
      </c>
      <c r="D96" t="s">
        <v>188</v>
      </c>
      <c r="E96" t="s">
        <v>187</v>
      </c>
      <c r="F96" t="s">
        <v>186</v>
      </c>
      <c r="G96" t="s">
        <v>185</v>
      </c>
      <c r="H96" t="s">
        <v>184</v>
      </c>
      <c r="I96" t="s">
        <v>183</v>
      </c>
      <c r="J96" t="s">
        <v>182</v>
      </c>
      <c r="K96" t="s">
        <v>181</v>
      </c>
      <c r="L96" t="s">
        <v>196</v>
      </c>
    </row>
    <row r="97" spans="1:12">
      <c r="A97" t="s">
        <v>168</v>
      </c>
      <c r="B97">
        <v>0.67</v>
      </c>
      <c r="C97">
        <v>0.9</v>
      </c>
      <c r="D97">
        <v>0.89</v>
      </c>
      <c r="E97">
        <v>0.88</v>
      </c>
      <c r="F97">
        <v>0.67</v>
      </c>
      <c r="G97">
        <v>0.7</v>
      </c>
      <c r="H97">
        <v>0.5</v>
      </c>
      <c r="I97">
        <v>0.56000000000000005</v>
      </c>
      <c r="J97">
        <v>0.7</v>
      </c>
      <c r="K97">
        <v>0.64</v>
      </c>
      <c r="L97">
        <v>0.76</v>
      </c>
    </row>
    <row r="98" spans="1:12">
      <c r="A98" t="s">
        <v>195</v>
      </c>
      <c r="B98">
        <v>0.54</v>
      </c>
      <c r="C98">
        <v>0.82</v>
      </c>
      <c r="D98">
        <v>0.66</v>
      </c>
      <c r="E98">
        <v>0.8</v>
      </c>
      <c r="F98">
        <v>0.61</v>
      </c>
      <c r="G98">
        <v>0.61</v>
      </c>
      <c r="H98">
        <v>0.47</v>
      </c>
      <c r="I98">
        <v>0.53</v>
      </c>
      <c r="J98">
        <v>0.66</v>
      </c>
      <c r="K98">
        <v>0.57999999999999996</v>
      </c>
      <c r="L98">
        <v>0.68</v>
      </c>
    </row>
    <row r="99" spans="1:12">
      <c r="A99" t="s">
        <v>194</v>
      </c>
      <c r="B99">
        <v>2.21</v>
      </c>
      <c r="C99">
        <v>2.4900000000000002</v>
      </c>
      <c r="D99">
        <v>2.96</v>
      </c>
      <c r="E99">
        <v>3.11</v>
      </c>
      <c r="F99">
        <v>3.61</v>
      </c>
      <c r="G99">
        <v>5.0599999999999996</v>
      </c>
      <c r="H99">
        <v>3.19</v>
      </c>
      <c r="I99">
        <v>3.82</v>
      </c>
      <c r="J99">
        <v>4.09</v>
      </c>
      <c r="K99">
        <v>4.3899999999999997</v>
      </c>
      <c r="L99">
        <v>5.1100000000000003</v>
      </c>
    </row>
    <row r="100" spans="1:12">
      <c r="A100" t="s">
        <v>193</v>
      </c>
      <c r="B100">
        <v>0.33</v>
      </c>
      <c r="C100">
        <v>0.62</v>
      </c>
      <c r="D100">
        <v>0.56999999999999995</v>
      </c>
      <c r="E100">
        <v>0.55000000000000004</v>
      </c>
      <c r="F100">
        <v>0.57999999999999996</v>
      </c>
      <c r="G100">
        <v>0.97</v>
      </c>
      <c r="H100">
        <v>0.66</v>
      </c>
      <c r="I100">
        <v>0.76</v>
      </c>
      <c r="J100">
        <v>0.82</v>
      </c>
      <c r="K100">
        <v>0.91</v>
      </c>
      <c r="L100">
        <v>0.96</v>
      </c>
    </row>
    <row r="102" spans="1:12">
      <c r="A102" t="s">
        <v>192</v>
      </c>
    </row>
    <row r="103" spans="1:12">
      <c r="A103" t="s">
        <v>191</v>
      </c>
      <c r="B103" t="s">
        <v>190</v>
      </c>
      <c r="C103" t="s">
        <v>189</v>
      </c>
      <c r="D103" t="s">
        <v>188</v>
      </c>
      <c r="E103" t="s">
        <v>187</v>
      </c>
      <c r="F103" t="s">
        <v>186</v>
      </c>
      <c r="G103" t="s">
        <v>185</v>
      </c>
      <c r="H103" t="s">
        <v>184</v>
      </c>
      <c r="I103" t="s">
        <v>183</v>
      </c>
      <c r="J103" t="s">
        <v>182</v>
      </c>
      <c r="K103" t="s">
        <v>181</v>
      </c>
      <c r="L103" t="s">
        <v>180</v>
      </c>
    </row>
    <row r="104" spans="1:12">
      <c r="A104" t="s">
        <v>179</v>
      </c>
      <c r="B104">
        <v>35.51</v>
      </c>
      <c r="C104">
        <v>34.68</v>
      </c>
      <c r="D104">
        <v>35.340000000000003</v>
      </c>
      <c r="E104">
        <v>36.270000000000003</v>
      </c>
      <c r="F104">
        <v>41.17</v>
      </c>
      <c r="G104">
        <v>44.11</v>
      </c>
      <c r="H104">
        <v>50.89</v>
      </c>
      <c r="I104">
        <v>50.46</v>
      </c>
      <c r="J104">
        <v>58.22</v>
      </c>
      <c r="K104">
        <v>65.319999999999993</v>
      </c>
      <c r="L104">
        <v>82.65</v>
      </c>
    </row>
    <row r="105" spans="1:12">
      <c r="A105" t="s">
        <v>178</v>
      </c>
    </row>
    <row r="106" spans="1:12">
      <c r="A106" t="s">
        <v>177</v>
      </c>
      <c r="B106">
        <v>477.54</v>
      </c>
      <c r="C106">
        <v>446.71</v>
      </c>
      <c r="D106">
        <v>439.65</v>
      </c>
      <c r="E106">
        <v>444.48</v>
      </c>
      <c r="F106">
        <v>447.03</v>
      </c>
      <c r="G106">
        <v>441.97</v>
      </c>
      <c r="H106">
        <v>468.99</v>
      </c>
      <c r="I106">
        <v>445.96</v>
      </c>
      <c r="J106">
        <v>480.2</v>
      </c>
      <c r="K106">
        <v>466.47</v>
      </c>
      <c r="L106">
        <v>529.20000000000005</v>
      </c>
    </row>
    <row r="107" spans="1:12">
      <c r="A107" t="s">
        <v>176</v>
      </c>
    </row>
    <row r="108" spans="1:12">
      <c r="A108" t="s">
        <v>175</v>
      </c>
      <c r="B108">
        <v>10.28</v>
      </c>
      <c r="C108">
        <v>10.52</v>
      </c>
      <c r="D108">
        <v>10.32</v>
      </c>
      <c r="E108">
        <v>10.06</v>
      </c>
      <c r="F108">
        <v>8.8699999999999992</v>
      </c>
      <c r="G108">
        <v>8.27</v>
      </c>
      <c r="H108">
        <v>7.17</v>
      </c>
      <c r="I108">
        <v>7.23</v>
      </c>
      <c r="J108">
        <v>6.27</v>
      </c>
      <c r="K108">
        <v>5.59</v>
      </c>
      <c r="L108">
        <v>4.42</v>
      </c>
    </row>
    <row r="109" spans="1:12">
      <c r="A109" t="s">
        <v>174</v>
      </c>
    </row>
    <row r="110" spans="1:12">
      <c r="A110" t="s">
        <v>173</v>
      </c>
      <c r="B110">
        <v>12.19</v>
      </c>
      <c r="C110">
        <v>13.03</v>
      </c>
      <c r="D110">
        <v>11.55</v>
      </c>
      <c r="E110">
        <v>11.05</v>
      </c>
      <c r="F110">
        <v>10.72</v>
      </c>
      <c r="G110">
        <v>11.15</v>
      </c>
      <c r="H110">
        <v>8.25</v>
      </c>
      <c r="I110">
        <v>7.14</v>
      </c>
      <c r="J110">
        <v>6.77</v>
      </c>
      <c r="K110">
        <v>6.5</v>
      </c>
      <c r="L110">
        <v>5.57</v>
      </c>
    </row>
    <row r="111" spans="1:12">
      <c r="A111" t="s">
        <v>172</v>
      </c>
      <c r="B111">
        <v>0.5</v>
      </c>
      <c r="C111">
        <v>0.53</v>
      </c>
      <c r="D111">
        <v>0.52</v>
      </c>
      <c r="E111">
        <v>0.59</v>
      </c>
      <c r="F111">
        <v>0.64</v>
      </c>
      <c r="G111">
        <v>0.69</v>
      </c>
      <c r="H111">
        <v>0.54</v>
      </c>
      <c r="I111">
        <v>0.56000000000000005</v>
      </c>
      <c r="J111">
        <v>0.59</v>
      </c>
      <c r="K111">
        <v>0.61</v>
      </c>
      <c r="L111">
        <v>0.54</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1"/>
  <sheetViews>
    <sheetView workbookViewId="0"/>
  </sheetViews>
  <sheetFormatPr defaultRowHeight="14.5"/>
  <sheetData>
    <row r="1" spans="1:12">
      <c r="A1" t="s">
        <v>339</v>
      </c>
    </row>
    <row r="2" spans="1:12">
      <c r="A2" t="s">
        <v>271</v>
      </c>
    </row>
    <row r="3" spans="1:12">
      <c r="B3" t="s">
        <v>190</v>
      </c>
      <c r="C3" t="s">
        <v>189</v>
      </c>
      <c r="D3" t="s">
        <v>188</v>
      </c>
      <c r="E3" t="s">
        <v>187</v>
      </c>
      <c r="F3" t="s">
        <v>186</v>
      </c>
      <c r="G3" t="s">
        <v>185</v>
      </c>
      <c r="H3" t="s">
        <v>184</v>
      </c>
      <c r="I3" t="s">
        <v>183</v>
      </c>
      <c r="J3" t="s">
        <v>182</v>
      </c>
      <c r="K3" t="s">
        <v>181</v>
      </c>
      <c r="L3" t="s">
        <v>180</v>
      </c>
    </row>
    <row r="4" spans="1:12">
      <c r="A4" t="s">
        <v>270</v>
      </c>
      <c r="B4" s="67">
        <v>2338</v>
      </c>
      <c r="C4" s="67">
        <v>3085</v>
      </c>
      <c r="D4" s="67">
        <v>4356</v>
      </c>
      <c r="E4" s="67">
        <v>5261</v>
      </c>
      <c r="F4" s="67">
        <v>6793</v>
      </c>
      <c r="G4" s="67">
        <v>8442</v>
      </c>
      <c r="H4" s="67">
        <v>9224</v>
      </c>
      <c r="I4" s="67">
        <v>10743</v>
      </c>
      <c r="J4" s="67">
        <v>12681</v>
      </c>
      <c r="K4" s="67">
        <v>14527</v>
      </c>
      <c r="L4" s="67">
        <v>14749</v>
      </c>
    </row>
    <row r="5" spans="1:12">
      <c r="A5" t="s">
        <v>269</v>
      </c>
      <c r="B5">
        <v>53.9</v>
      </c>
      <c r="C5">
        <v>61.9</v>
      </c>
      <c r="D5">
        <v>70.7</v>
      </c>
      <c r="E5">
        <v>77.599999999999994</v>
      </c>
      <c r="F5">
        <v>84.1</v>
      </c>
      <c r="G5">
        <v>89.8</v>
      </c>
      <c r="H5">
        <v>93.1</v>
      </c>
      <c r="I5">
        <v>96</v>
      </c>
      <c r="J5">
        <v>98</v>
      </c>
    </row>
    <row r="6" spans="1:12">
      <c r="A6" t="s">
        <v>268</v>
      </c>
      <c r="B6">
        <v>471</v>
      </c>
      <c r="C6">
        <v>787</v>
      </c>
      <c r="D6" s="67">
        <v>1399</v>
      </c>
      <c r="E6" s="67">
        <v>1830</v>
      </c>
      <c r="F6" s="67">
        <v>2412</v>
      </c>
      <c r="G6" s="67">
        <v>3073</v>
      </c>
      <c r="H6" s="67">
        <v>3259</v>
      </c>
      <c r="I6" s="67">
        <v>3847</v>
      </c>
      <c r="J6" s="67">
        <v>4538</v>
      </c>
      <c r="K6" s="67">
        <v>5341</v>
      </c>
      <c r="L6" s="67">
        <v>5193</v>
      </c>
    </row>
    <row r="7" spans="1:12">
      <c r="A7" t="s">
        <v>267</v>
      </c>
      <c r="B7">
        <v>20.100000000000001</v>
      </c>
      <c r="C7">
        <v>25.5</v>
      </c>
      <c r="D7">
        <v>32.1</v>
      </c>
      <c r="E7">
        <v>34.799999999999997</v>
      </c>
      <c r="F7">
        <v>35.5</v>
      </c>
      <c r="G7">
        <v>36.4</v>
      </c>
      <c r="H7">
        <v>35.299999999999997</v>
      </c>
      <c r="I7">
        <v>35.799999999999997</v>
      </c>
      <c r="J7">
        <v>35.799999999999997</v>
      </c>
      <c r="K7">
        <v>36.799999999999997</v>
      </c>
      <c r="L7">
        <v>35.200000000000003</v>
      </c>
    </row>
    <row r="8" spans="1:12">
      <c r="A8" t="s">
        <v>266</v>
      </c>
      <c r="B8">
        <v>489</v>
      </c>
      <c r="C8">
        <v>528</v>
      </c>
      <c r="D8" s="67">
        <v>1056</v>
      </c>
      <c r="E8" s="67">
        <v>1420</v>
      </c>
      <c r="F8" s="67">
        <v>1893</v>
      </c>
      <c r="G8" s="67">
        <v>2422</v>
      </c>
      <c r="H8" s="67">
        <v>2551</v>
      </c>
      <c r="I8" s="67">
        <v>2135</v>
      </c>
      <c r="J8" s="67">
        <v>2341</v>
      </c>
      <c r="K8" s="67">
        <v>3998</v>
      </c>
      <c r="L8" s="67">
        <v>4157</v>
      </c>
    </row>
    <row r="9" spans="1:12">
      <c r="A9" t="s">
        <v>265</v>
      </c>
      <c r="B9">
        <v>9.8800000000000008</v>
      </c>
      <c r="C9">
        <v>10.35</v>
      </c>
      <c r="D9">
        <v>20.63</v>
      </c>
      <c r="E9">
        <v>27.66</v>
      </c>
      <c r="F9">
        <v>36.11</v>
      </c>
      <c r="G9">
        <v>45.67</v>
      </c>
      <c r="H9">
        <v>49.45</v>
      </c>
      <c r="I9">
        <v>42.65</v>
      </c>
      <c r="J9">
        <v>46.86</v>
      </c>
      <c r="K9">
        <v>83.26</v>
      </c>
      <c r="L9">
        <v>90.01</v>
      </c>
    </row>
    <row r="10" spans="1:12">
      <c r="A10" t="s">
        <v>264</v>
      </c>
    </row>
    <row r="11" spans="1:12">
      <c r="A11" t="s">
        <v>263</v>
      </c>
    </row>
    <row r="12" spans="1:12">
      <c r="A12" t="s">
        <v>262</v>
      </c>
      <c r="B12">
        <v>50</v>
      </c>
      <c r="C12">
        <v>51</v>
      </c>
      <c r="D12">
        <v>51</v>
      </c>
      <c r="E12">
        <v>51</v>
      </c>
      <c r="F12">
        <v>52</v>
      </c>
      <c r="G12">
        <v>53</v>
      </c>
      <c r="H12">
        <v>52</v>
      </c>
      <c r="I12">
        <v>50</v>
      </c>
      <c r="J12">
        <v>50</v>
      </c>
      <c r="K12">
        <v>48</v>
      </c>
      <c r="L12">
        <v>46</v>
      </c>
    </row>
    <row r="13" spans="1:12">
      <c r="A13" t="s">
        <v>261</v>
      </c>
      <c r="B13">
        <v>29</v>
      </c>
      <c r="C13">
        <v>36.9</v>
      </c>
      <c r="D13">
        <v>48</v>
      </c>
      <c r="E13">
        <v>78.14</v>
      </c>
      <c r="F13">
        <v>122.99</v>
      </c>
      <c r="G13">
        <v>168.16</v>
      </c>
      <c r="H13">
        <v>171.87</v>
      </c>
      <c r="I13">
        <v>199.29</v>
      </c>
      <c r="J13">
        <v>265.66000000000003</v>
      </c>
      <c r="K13">
        <v>218.09</v>
      </c>
      <c r="L13">
        <v>124.84</v>
      </c>
    </row>
    <row r="14" spans="1:12">
      <c r="A14" t="s">
        <v>260</v>
      </c>
      <c r="B14">
        <v>510</v>
      </c>
      <c r="C14">
        <v>777</v>
      </c>
      <c r="D14" s="67">
        <v>1342</v>
      </c>
      <c r="E14" s="67">
        <v>1786</v>
      </c>
      <c r="F14" s="67">
        <v>2301</v>
      </c>
      <c r="G14" s="67">
        <v>2914</v>
      </c>
      <c r="H14" s="67">
        <v>3102</v>
      </c>
      <c r="I14" s="67">
        <v>3925</v>
      </c>
      <c r="J14" s="67">
        <v>4662</v>
      </c>
      <c r="K14" s="67">
        <v>5338</v>
      </c>
      <c r="L14" s="67">
        <v>4985</v>
      </c>
    </row>
    <row r="15" spans="1:12">
      <c r="A15" t="s">
        <v>259</v>
      </c>
      <c r="B15">
        <v>-15</v>
      </c>
      <c r="C15">
        <v>-23</v>
      </c>
      <c r="D15">
        <v>-47</v>
      </c>
      <c r="E15">
        <v>-55</v>
      </c>
      <c r="F15">
        <v>-84</v>
      </c>
      <c r="G15">
        <v>-132</v>
      </c>
      <c r="H15">
        <v>-174</v>
      </c>
      <c r="I15">
        <v>-268</v>
      </c>
      <c r="J15">
        <v>-288</v>
      </c>
      <c r="K15">
        <v>-442</v>
      </c>
      <c r="L15">
        <v>-406</v>
      </c>
    </row>
    <row r="16" spans="1:12">
      <c r="A16" t="s">
        <v>258</v>
      </c>
      <c r="B16">
        <v>495</v>
      </c>
      <c r="C16">
        <v>755</v>
      </c>
      <c r="D16" s="67">
        <v>1295</v>
      </c>
      <c r="E16" s="67">
        <v>1731</v>
      </c>
      <c r="F16" s="67">
        <v>2217</v>
      </c>
      <c r="G16" s="67">
        <v>2783</v>
      </c>
      <c r="H16" s="67">
        <v>2928</v>
      </c>
      <c r="I16" s="67">
        <v>3656</v>
      </c>
      <c r="J16" s="67">
        <v>4374</v>
      </c>
      <c r="K16" s="67">
        <v>4896</v>
      </c>
      <c r="L16" s="67">
        <v>4579</v>
      </c>
    </row>
    <row r="17" spans="1:12">
      <c r="A17" t="s">
        <v>257</v>
      </c>
      <c r="B17">
        <v>9.99</v>
      </c>
      <c r="C17">
        <v>14.8</v>
      </c>
      <c r="D17">
        <v>23.48</v>
      </c>
      <c r="E17">
        <v>33.72</v>
      </c>
      <c r="F17">
        <v>41.72</v>
      </c>
      <c r="G17">
        <v>48.94</v>
      </c>
      <c r="H17">
        <v>53.81</v>
      </c>
      <c r="I17">
        <v>68.48</v>
      </c>
      <c r="J17">
        <v>84.88</v>
      </c>
      <c r="K17">
        <v>102.61</v>
      </c>
    </row>
    <row r="18" spans="1:12">
      <c r="A18" t="s">
        <v>256</v>
      </c>
      <c r="B18">
        <v>614</v>
      </c>
      <c r="C18" s="67">
        <v>1486</v>
      </c>
      <c r="D18" s="67">
        <v>1961</v>
      </c>
      <c r="E18" s="67">
        <v>4221</v>
      </c>
      <c r="F18" s="67">
        <v>6099</v>
      </c>
      <c r="G18" s="67">
        <v>3887</v>
      </c>
      <c r="H18" s="67">
        <v>2114</v>
      </c>
      <c r="I18" s="67">
        <v>2543</v>
      </c>
      <c r="J18" s="67">
        <v>5537</v>
      </c>
      <c r="K18" s="67">
        <v>4852</v>
      </c>
    </row>
    <row r="20" spans="1:12">
      <c r="A20" t="s">
        <v>255</v>
      </c>
    </row>
    <row r="21" spans="1:12">
      <c r="A21" t="s">
        <v>254</v>
      </c>
      <c r="B21" t="s">
        <v>190</v>
      </c>
      <c r="C21" t="s">
        <v>189</v>
      </c>
      <c r="D21" t="s">
        <v>188</v>
      </c>
      <c r="E21" t="s">
        <v>187</v>
      </c>
      <c r="F21" t="s">
        <v>186</v>
      </c>
      <c r="G21" t="s">
        <v>185</v>
      </c>
      <c r="H21" t="s">
        <v>184</v>
      </c>
      <c r="I21" t="s">
        <v>183</v>
      </c>
      <c r="J21" t="s">
        <v>182</v>
      </c>
      <c r="K21" t="s">
        <v>181</v>
      </c>
      <c r="L21" t="s">
        <v>180</v>
      </c>
    </row>
    <row r="22" spans="1:12">
      <c r="A22" t="s">
        <v>253</v>
      </c>
      <c r="B22">
        <v>100</v>
      </c>
      <c r="C22">
        <v>100</v>
      </c>
      <c r="D22">
        <v>100</v>
      </c>
      <c r="E22">
        <v>100</v>
      </c>
      <c r="F22">
        <v>100</v>
      </c>
      <c r="G22">
        <v>100</v>
      </c>
      <c r="H22">
        <v>100</v>
      </c>
      <c r="I22">
        <v>100</v>
      </c>
      <c r="J22">
        <v>100</v>
      </c>
      <c r="K22">
        <v>100</v>
      </c>
      <c r="L22">
        <v>100</v>
      </c>
    </row>
    <row r="23" spans="1:12">
      <c r="A23" t="s">
        <v>252</v>
      </c>
      <c r="B23">
        <v>46.08</v>
      </c>
      <c r="C23">
        <v>38.119999999999997</v>
      </c>
      <c r="D23">
        <v>29.29</v>
      </c>
      <c r="E23">
        <v>22.38</v>
      </c>
      <c r="F23">
        <v>15.86</v>
      </c>
      <c r="G23">
        <v>10.16</v>
      </c>
      <c r="H23">
        <v>6.85</v>
      </c>
      <c r="I23">
        <v>3.99</v>
      </c>
      <c r="J23">
        <v>1.98</v>
      </c>
    </row>
    <row r="24" spans="1:12">
      <c r="A24" t="s">
        <v>251</v>
      </c>
      <c r="B24">
        <v>53.92</v>
      </c>
      <c r="C24">
        <v>61.88</v>
      </c>
      <c r="D24">
        <v>70.709999999999994</v>
      </c>
      <c r="E24">
        <v>77.62</v>
      </c>
      <c r="F24">
        <v>84.14</v>
      </c>
      <c r="G24">
        <v>89.84</v>
      </c>
      <c r="H24">
        <v>93.15</v>
      </c>
      <c r="I24">
        <v>96.01</v>
      </c>
      <c r="J24">
        <v>98.02</v>
      </c>
    </row>
    <row r="25" spans="1:12">
      <c r="A25" t="s">
        <v>250</v>
      </c>
      <c r="B25">
        <v>31.29</v>
      </c>
      <c r="C25">
        <v>34.21</v>
      </c>
      <c r="D25">
        <v>36.58</v>
      </c>
      <c r="E25">
        <v>40.770000000000003</v>
      </c>
      <c r="F25">
        <v>45.83</v>
      </c>
      <c r="G25">
        <v>49.82</v>
      </c>
      <c r="H25">
        <v>53.63</v>
      </c>
      <c r="I25">
        <v>56</v>
      </c>
      <c r="J25">
        <v>57.88</v>
      </c>
      <c r="K25">
        <v>58.7</v>
      </c>
      <c r="L25">
        <v>60.04</v>
      </c>
    </row>
    <row r="26" spans="1:12">
      <c r="A26" t="s">
        <v>249</v>
      </c>
      <c r="B26">
        <v>0.82</v>
      </c>
      <c r="C26">
        <v>0.68</v>
      </c>
      <c r="D26">
        <v>0.78</v>
      </c>
      <c r="E26">
        <v>0.83</v>
      </c>
      <c r="F26">
        <v>1.06</v>
      </c>
      <c r="G26">
        <v>1.1499999999999999</v>
      </c>
      <c r="H26">
        <v>1.23</v>
      </c>
      <c r="I26">
        <v>1.33</v>
      </c>
      <c r="J26">
        <v>1.49</v>
      </c>
      <c r="K26">
        <v>1.6</v>
      </c>
      <c r="L26">
        <v>1.69</v>
      </c>
    </row>
    <row r="27" spans="1:12">
      <c r="A27" t="s">
        <v>248</v>
      </c>
      <c r="B27">
        <v>1.68</v>
      </c>
      <c r="C27">
        <v>1.48</v>
      </c>
      <c r="D27">
        <v>1.24</v>
      </c>
      <c r="E27">
        <v>1.24</v>
      </c>
      <c r="F27">
        <v>1.74</v>
      </c>
      <c r="G27">
        <v>2.46</v>
      </c>
      <c r="H27">
        <v>2.95</v>
      </c>
      <c r="I27">
        <v>2.88</v>
      </c>
      <c r="J27">
        <v>2.86</v>
      </c>
      <c r="K27">
        <v>2.93</v>
      </c>
      <c r="L27">
        <v>3.06</v>
      </c>
    </row>
    <row r="28" spans="1:12">
      <c r="A28" t="s">
        <v>247</v>
      </c>
      <c r="B28">
        <v>20.14</v>
      </c>
      <c r="C28">
        <v>25.5</v>
      </c>
      <c r="D28">
        <v>32.119999999999997</v>
      </c>
      <c r="E28">
        <v>34.78</v>
      </c>
      <c r="F28">
        <v>35.51</v>
      </c>
      <c r="G28">
        <v>36.409999999999997</v>
      </c>
      <c r="H28">
        <v>35.33</v>
      </c>
      <c r="I28">
        <v>35.81</v>
      </c>
      <c r="J28">
        <v>35.79</v>
      </c>
      <c r="K28">
        <v>36.770000000000003</v>
      </c>
      <c r="L28">
        <v>35.21</v>
      </c>
    </row>
    <row r="29" spans="1:12">
      <c r="A29" t="s">
        <v>246</v>
      </c>
      <c r="B29">
        <v>-1.22</v>
      </c>
      <c r="C29">
        <v>-1.31</v>
      </c>
      <c r="D29">
        <v>-0.71</v>
      </c>
      <c r="E29">
        <v>-1.29</v>
      </c>
      <c r="F29">
        <v>-1.71</v>
      </c>
      <c r="G29">
        <v>-0.99</v>
      </c>
      <c r="H29">
        <v>-1.42</v>
      </c>
      <c r="I29">
        <v>-10.55</v>
      </c>
      <c r="J29">
        <v>-1.1000000000000001</v>
      </c>
      <c r="K29">
        <v>-3.48</v>
      </c>
      <c r="L29">
        <v>-0.99</v>
      </c>
    </row>
    <row r="30" spans="1:12">
      <c r="A30" t="s">
        <v>245</v>
      </c>
      <c r="B30">
        <v>18.920000000000002</v>
      </c>
      <c r="C30">
        <v>24.19</v>
      </c>
      <c r="D30">
        <v>31.4</v>
      </c>
      <c r="E30">
        <v>33.49</v>
      </c>
      <c r="F30">
        <v>33.81</v>
      </c>
      <c r="G30">
        <v>35.409999999999997</v>
      </c>
      <c r="H30">
        <v>33.92</v>
      </c>
      <c r="I30">
        <v>25.26</v>
      </c>
      <c r="J30">
        <v>34.68</v>
      </c>
      <c r="K30">
        <v>33.28</v>
      </c>
      <c r="L30">
        <v>34.22</v>
      </c>
    </row>
    <row r="32" spans="1:12">
      <c r="A32" t="s">
        <v>244</v>
      </c>
      <c r="B32" t="s">
        <v>190</v>
      </c>
      <c r="C32" t="s">
        <v>189</v>
      </c>
      <c r="D32" t="s">
        <v>188</v>
      </c>
      <c r="E32" t="s">
        <v>187</v>
      </c>
      <c r="F32" t="s">
        <v>186</v>
      </c>
      <c r="G32" t="s">
        <v>185</v>
      </c>
      <c r="H32" t="s">
        <v>184</v>
      </c>
      <c r="I32" t="s">
        <v>183</v>
      </c>
      <c r="J32" t="s">
        <v>182</v>
      </c>
      <c r="K32" t="s">
        <v>181</v>
      </c>
      <c r="L32" t="s">
        <v>180</v>
      </c>
    </row>
    <row r="33" spans="1:12">
      <c r="A33" t="s">
        <v>243</v>
      </c>
      <c r="C33">
        <v>29.23</v>
      </c>
      <c r="D33">
        <v>22.57</v>
      </c>
      <c r="E33">
        <v>19.170000000000002</v>
      </c>
      <c r="F33">
        <v>17.579999999999998</v>
      </c>
      <c r="G33">
        <v>18.989999999999998</v>
      </c>
      <c r="H33">
        <v>18.440000000000001</v>
      </c>
      <c r="I33">
        <v>21.31</v>
      </c>
      <c r="J33">
        <v>46.78</v>
      </c>
      <c r="K33">
        <v>17.309999999999999</v>
      </c>
      <c r="L33">
        <v>17.63</v>
      </c>
    </row>
    <row r="34" spans="1:12">
      <c r="A34" t="s">
        <v>242</v>
      </c>
      <c r="B34">
        <v>20.93</v>
      </c>
      <c r="C34">
        <v>17.100000000000001</v>
      </c>
      <c r="D34">
        <v>24.25</v>
      </c>
      <c r="E34">
        <v>26.98</v>
      </c>
      <c r="F34">
        <v>27.86</v>
      </c>
      <c r="G34">
        <v>28.69</v>
      </c>
      <c r="H34">
        <v>27.66</v>
      </c>
      <c r="I34">
        <v>19.87</v>
      </c>
      <c r="J34">
        <v>18.46</v>
      </c>
      <c r="K34">
        <v>27.52</v>
      </c>
      <c r="L34">
        <v>28.19</v>
      </c>
    </row>
    <row r="35" spans="1:12">
      <c r="A35" t="s">
        <v>241</v>
      </c>
      <c r="B35">
        <v>1.47</v>
      </c>
      <c r="C35">
        <v>1.3</v>
      </c>
      <c r="D35">
        <v>1.27</v>
      </c>
      <c r="E35">
        <v>1</v>
      </c>
      <c r="F35">
        <v>0.8</v>
      </c>
      <c r="G35">
        <v>0.67</v>
      </c>
      <c r="H35">
        <v>0.56999999999999995</v>
      </c>
      <c r="I35">
        <v>0.57999999999999996</v>
      </c>
      <c r="J35">
        <v>0.56000000000000005</v>
      </c>
      <c r="K35">
        <v>0.6</v>
      </c>
      <c r="L35">
        <v>0.63</v>
      </c>
    </row>
    <row r="36" spans="1:12">
      <c r="A36" t="s">
        <v>240</v>
      </c>
      <c r="B36">
        <v>30.8</v>
      </c>
      <c r="C36">
        <v>22.26</v>
      </c>
      <c r="D36">
        <v>30.72</v>
      </c>
      <c r="E36">
        <v>26.94</v>
      </c>
      <c r="F36">
        <v>22.25</v>
      </c>
      <c r="G36">
        <v>19.079999999999998</v>
      </c>
      <c r="H36">
        <v>15.77</v>
      </c>
      <c r="I36">
        <v>11.46</v>
      </c>
      <c r="J36">
        <v>10.34</v>
      </c>
      <c r="K36">
        <v>16.61</v>
      </c>
      <c r="L36">
        <v>17.77</v>
      </c>
    </row>
    <row r="37" spans="1:12">
      <c r="A37" t="s">
        <v>239</v>
      </c>
      <c r="B37">
        <v>1.39</v>
      </c>
      <c r="C37">
        <v>1.6</v>
      </c>
      <c r="D37">
        <v>1.54</v>
      </c>
      <c r="E37">
        <v>1.69</v>
      </c>
      <c r="F37">
        <v>1.51</v>
      </c>
      <c r="G37">
        <v>1.74</v>
      </c>
      <c r="H37">
        <v>1.98</v>
      </c>
      <c r="I37">
        <v>2.02</v>
      </c>
      <c r="J37">
        <v>2.2599999999999998</v>
      </c>
      <c r="K37">
        <v>2.58</v>
      </c>
      <c r="L37">
        <v>4.05</v>
      </c>
    </row>
    <row r="38" spans="1:12">
      <c r="A38" t="s">
        <v>238</v>
      </c>
      <c r="B38">
        <v>47.71</v>
      </c>
      <c r="C38">
        <v>33.659999999999997</v>
      </c>
      <c r="D38">
        <v>48.15</v>
      </c>
      <c r="E38">
        <v>43.87</v>
      </c>
      <c r="F38">
        <v>35.03</v>
      </c>
      <c r="G38">
        <v>31.3</v>
      </c>
      <c r="H38">
        <v>29.39</v>
      </c>
      <c r="I38">
        <v>22.94</v>
      </c>
      <c r="J38">
        <v>22.21</v>
      </c>
      <c r="K38">
        <v>39.89</v>
      </c>
      <c r="L38">
        <v>52.69</v>
      </c>
    </row>
    <row r="39" spans="1:12">
      <c r="A39" t="s">
        <v>237</v>
      </c>
      <c r="B39">
        <v>38.03</v>
      </c>
      <c r="C39">
        <v>28.68</v>
      </c>
      <c r="D39">
        <v>39.520000000000003</v>
      </c>
      <c r="E39">
        <v>34.49</v>
      </c>
      <c r="F39">
        <v>27.64</v>
      </c>
      <c r="G39">
        <v>23.34</v>
      </c>
      <c r="H39">
        <v>19.27</v>
      </c>
      <c r="I39">
        <v>13.52</v>
      </c>
      <c r="J39">
        <v>12.67</v>
      </c>
      <c r="K39">
        <v>21.68</v>
      </c>
      <c r="L39">
        <v>25.19</v>
      </c>
    </row>
    <row r="40" spans="1:12">
      <c r="A40" t="s">
        <v>236</v>
      </c>
      <c r="B40">
        <v>19.36</v>
      </c>
      <c r="C40">
        <v>25.92</v>
      </c>
      <c r="D40">
        <v>44.12</v>
      </c>
      <c r="E40">
        <v>29.39</v>
      </c>
      <c r="F40">
        <v>28.57</v>
      </c>
      <c r="G40">
        <v>34.840000000000003</v>
      </c>
      <c r="H40">
        <v>20.52</v>
      </c>
      <c r="I40">
        <v>14.05</v>
      </c>
      <c r="J40">
        <v>18.32</v>
      </c>
      <c r="K40">
        <v>18.97</v>
      </c>
      <c r="L40">
        <v>19.829999999999998</v>
      </c>
    </row>
    <row r="42" spans="1:12">
      <c r="A42" t="s">
        <v>235</v>
      </c>
    </row>
    <row r="43" spans="1:12">
      <c r="B43" t="s">
        <v>190</v>
      </c>
      <c r="C43" t="s">
        <v>189</v>
      </c>
      <c r="D43" t="s">
        <v>188</v>
      </c>
      <c r="E43" t="s">
        <v>187</v>
      </c>
      <c r="F43" t="s">
        <v>186</v>
      </c>
      <c r="G43" t="s">
        <v>185</v>
      </c>
      <c r="H43" t="s">
        <v>184</v>
      </c>
      <c r="I43" t="s">
        <v>183</v>
      </c>
      <c r="J43" t="s">
        <v>182</v>
      </c>
      <c r="K43" t="s">
        <v>181</v>
      </c>
      <c r="L43" t="s">
        <v>196</v>
      </c>
    </row>
    <row r="44" spans="1:12">
      <c r="A44" t="s">
        <v>234</v>
      </c>
    </row>
    <row r="45" spans="1:12">
      <c r="A45" t="s">
        <v>230</v>
      </c>
      <c r="B45">
        <v>24.06</v>
      </c>
      <c r="C45">
        <v>31.93</v>
      </c>
      <c r="D45">
        <v>41.19</v>
      </c>
      <c r="E45">
        <v>20.79</v>
      </c>
      <c r="F45">
        <v>29.13</v>
      </c>
      <c r="G45">
        <v>24.27</v>
      </c>
      <c r="H45">
        <v>9.26</v>
      </c>
      <c r="I45">
        <v>16.47</v>
      </c>
      <c r="J45">
        <v>18.04</v>
      </c>
      <c r="K45">
        <v>14.56</v>
      </c>
      <c r="L45">
        <v>8.85</v>
      </c>
    </row>
    <row r="46" spans="1:12">
      <c r="A46" t="s">
        <v>229</v>
      </c>
      <c r="B46">
        <v>27.69</v>
      </c>
      <c r="C46">
        <v>29.84</v>
      </c>
      <c r="D46">
        <v>32.21</v>
      </c>
      <c r="E46">
        <v>31.04</v>
      </c>
      <c r="F46">
        <v>30.1</v>
      </c>
      <c r="G46">
        <v>24.68</v>
      </c>
      <c r="H46">
        <v>20.58</v>
      </c>
      <c r="I46">
        <v>16.510000000000002</v>
      </c>
      <c r="J46">
        <v>14.53</v>
      </c>
      <c r="K46">
        <v>16.350000000000001</v>
      </c>
    </row>
    <row r="47" spans="1:12">
      <c r="A47" t="s">
        <v>228</v>
      </c>
      <c r="B47">
        <v>20.66</v>
      </c>
      <c r="C47">
        <v>26.23</v>
      </c>
      <c r="D47">
        <v>31.14</v>
      </c>
      <c r="E47">
        <v>30.14</v>
      </c>
      <c r="F47">
        <v>29.23</v>
      </c>
      <c r="G47">
        <v>29.27</v>
      </c>
      <c r="H47">
        <v>24.49</v>
      </c>
      <c r="I47">
        <v>19.79</v>
      </c>
      <c r="J47">
        <v>19.239999999999998</v>
      </c>
      <c r="K47">
        <v>16.420000000000002</v>
      </c>
    </row>
    <row r="48" spans="1:12">
      <c r="A48" t="s">
        <v>227</v>
      </c>
      <c r="B48">
        <v>17.100000000000001</v>
      </c>
      <c r="C48">
        <v>9.58</v>
      </c>
      <c r="D48">
        <v>14.03</v>
      </c>
      <c r="E48">
        <v>18.02</v>
      </c>
      <c r="F48">
        <v>22.91</v>
      </c>
      <c r="G48">
        <v>24.89</v>
      </c>
      <c r="H48">
        <v>25.36</v>
      </c>
      <c r="I48">
        <v>25.33</v>
      </c>
      <c r="J48">
        <v>24.57</v>
      </c>
      <c r="K48">
        <v>22.66</v>
      </c>
    </row>
    <row r="49" spans="1:12">
      <c r="A49" t="s">
        <v>233</v>
      </c>
    </row>
    <row r="50" spans="1:12">
      <c r="A50" t="s">
        <v>230</v>
      </c>
      <c r="B50">
        <v>62.65</v>
      </c>
      <c r="C50">
        <v>67.11</v>
      </c>
      <c r="D50">
        <v>77.8</v>
      </c>
      <c r="E50">
        <v>30.8</v>
      </c>
      <c r="F50">
        <v>31.84</v>
      </c>
      <c r="G50">
        <v>27.4</v>
      </c>
      <c r="H50">
        <v>6.04</v>
      </c>
      <c r="I50">
        <v>18.05</v>
      </c>
      <c r="J50">
        <v>17.96</v>
      </c>
      <c r="K50">
        <v>17.7</v>
      </c>
      <c r="L50">
        <v>2.11</v>
      </c>
    </row>
    <row r="51" spans="1:12">
      <c r="A51" t="s">
        <v>229</v>
      </c>
      <c r="B51">
        <v>96.43</v>
      </c>
      <c r="C51">
        <v>78.67</v>
      </c>
      <c r="D51">
        <v>69.069999999999993</v>
      </c>
      <c r="E51">
        <v>57.22</v>
      </c>
      <c r="F51">
        <v>45.28</v>
      </c>
      <c r="G51">
        <v>30</v>
      </c>
      <c r="H51">
        <v>21.22</v>
      </c>
      <c r="I51">
        <v>16.829999999999998</v>
      </c>
      <c r="J51">
        <v>13.87</v>
      </c>
      <c r="K51">
        <v>17.899999999999999</v>
      </c>
    </row>
    <row r="52" spans="1:12">
      <c r="A52" t="s">
        <v>228</v>
      </c>
      <c r="B52">
        <v>72.97</v>
      </c>
      <c r="C52">
        <v>83.76</v>
      </c>
      <c r="D52">
        <v>86.43</v>
      </c>
      <c r="E52">
        <v>67.7</v>
      </c>
      <c r="F52">
        <v>52.82</v>
      </c>
      <c r="G52">
        <v>45.53</v>
      </c>
      <c r="H52">
        <v>32.869999999999997</v>
      </c>
      <c r="I52">
        <v>22.42</v>
      </c>
      <c r="J52">
        <v>19.920000000000002</v>
      </c>
      <c r="K52">
        <v>17.23</v>
      </c>
    </row>
    <row r="53" spans="1:12">
      <c r="A53" t="s">
        <v>227</v>
      </c>
      <c r="F53">
        <v>77.36</v>
      </c>
      <c r="G53">
        <v>58.66</v>
      </c>
      <c r="H53">
        <v>56.26</v>
      </c>
      <c r="I53">
        <v>51.07</v>
      </c>
      <c r="J53">
        <v>41.81</v>
      </c>
      <c r="K53">
        <v>33.840000000000003</v>
      </c>
    </row>
    <row r="54" spans="1:12">
      <c r="A54" t="s">
        <v>232</v>
      </c>
    </row>
    <row r="55" spans="1:12">
      <c r="A55" t="s">
        <v>230</v>
      </c>
      <c r="B55">
        <v>152.99</v>
      </c>
      <c r="C55">
        <v>7.78</v>
      </c>
      <c r="D55">
        <v>100.24</v>
      </c>
      <c r="E55">
        <v>34.380000000000003</v>
      </c>
      <c r="F55">
        <v>33.33</v>
      </c>
      <c r="G55">
        <v>27.95</v>
      </c>
      <c r="H55">
        <v>5.35</v>
      </c>
      <c r="I55">
        <v>-16.32</v>
      </c>
      <c r="J55">
        <v>9.64</v>
      </c>
      <c r="K55">
        <v>70.8</v>
      </c>
    </row>
    <row r="56" spans="1:12">
      <c r="A56" t="s">
        <v>229</v>
      </c>
      <c r="B56">
        <v>87.32</v>
      </c>
      <c r="C56">
        <v>49.75</v>
      </c>
      <c r="D56">
        <v>76.09</v>
      </c>
      <c r="E56">
        <v>42.61</v>
      </c>
      <c r="F56">
        <v>53.09</v>
      </c>
      <c r="G56">
        <v>31.86</v>
      </c>
      <c r="H56">
        <v>21.58</v>
      </c>
      <c r="I56">
        <v>4.0999999999999996</v>
      </c>
      <c r="J56">
        <v>-1.1299999999999999</v>
      </c>
      <c r="K56">
        <v>16.149999999999999</v>
      </c>
    </row>
    <row r="57" spans="1:12">
      <c r="A57" t="s">
        <v>228</v>
      </c>
      <c r="B57">
        <v>73.08</v>
      </c>
      <c r="C57">
        <v>22.31</v>
      </c>
      <c r="D57">
        <v>69.97</v>
      </c>
      <c r="E57">
        <v>55.31</v>
      </c>
      <c r="F57">
        <v>57.79</v>
      </c>
      <c r="G57">
        <v>37.68</v>
      </c>
      <c r="H57">
        <v>37.06</v>
      </c>
      <c r="I57">
        <v>15.11</v>
      </c>
      <c r="J57">
        <v>10.52</v>
      </c>
      <c r="K57">
        <v>16.13</v>
      </c>
    </row>
    <row r="58" spans="1:12">
      <c r="A58" t="s">
        <v>227</v>
      </c>
      <c r="F58">
        <v>65.989999999999995</v>
      </c>
      <c r="G58">
        <v>54.37</v>
      </c>
      <c r="H58">
        <v>29.47</v>
      </c>
      <c r="I58">
        <v>39.880000000000003</v>
      </c>
      <c r="J58">
        <v>31.02</v>
      </c>
      <c r="K58">
        <v>35.369999999999997</v>
      </c>
    </row>
    <row r="59" spans="1:12">
      <c r="A59" t="s">
        <v>231</v>
      </c>
    </row>
    <row r="60" spans="1:12">
      <c r="A60" t="s">
        <v>230</v>
      </c>
      <c r="B60">
        <v>148.24</v>
      </c>
      <c r="C60">
        <v>4.76</v>
      </c>
      <c r="D60">
        <v>99.32</v>
      </c>
      <c r="E60">
        <v>34.08</v>
      </c>
      <c r="F60">
        <v>30.55</v>
      </c>
      <c r="G60">
        <v>26.47</v>
      </c>
      <c r="H60">
        <v>8.2799999999999994</v>
      </c>
      <c r="I60">
        <v>-13.75</v>
      </c>
      <c r="J60">
        <v>9.8699999999999992</v>
      </c>
      <c r="K60">
        <v>77.680000000000007</v>
      </c>
      <c r="L60">
        <v>11.48</v>
      </c>
    </row>
    <row r="61" spans="1:12">
      <c r="A61" t="s">
        <v>229</v>
      </c>
      <c r="B61">
        <v>80.5</v>
      </c>
      <c r="C61">
        <v>44.65</v>
      </c>
      <c r="D61">
        <v>73.06</v>
      </c>
      <c r="E61">
        <v>40.94</v>
      </c>
      <c r="F61">
        <v>51.67</v>
      </c>
      <c r="G61">
        <v>30.33</v>
      </c>
      <c r="H61">
        <v>21.37</v>
      </c>
      <c r="I61">
        <v>5.71</v>
      </c>
      <c r="J61">
        <v>0.86</v>
      </c>
      <c r="K61">
        <v>18.97</v>
      </c>
    </row>
    <row r="62" spans="1:12">
      <c r="A62" t="s">
        <v>228</v>
      </c>
      <c r="B62">
        <v>67.03</v>
      </c>
      <c r="C62">
        <v>19.71</v>
      </c>
      <c r="D62">
        <v>65.13</v>
      </c>
      <c r="E62">
        <v>51.9</v>
      </c>
      <c r="F62">
        <v>55.44</v>
      </c>
      <c r="G62">
        <v>35.82</v>
      </c>
      <c r="H62">
        <v>36.72</v>
      </c>
      <c r="I62">
        <v>15.63</v>
      </c>
      <c r="J62">
        <v>11.12</v>
      </c>
      <c r="K62">
        <v>18.18</v>
      </c>
    </row>
    <row r="63" spans="1:12">
      <c r="A63" t="s">
        <v>227</v>
      </c>
      <c r="F63">
        <v>63.16</v>
      </c>
      <c r="G63">
        <v>50.62</v>
      </c>
      <c r="H63">
        <v>27.93</v>
      </c>
      <c r="I63">
        <v>38.19</v>
      </c>
      <c r="J63">
        <v>29.92</v>
      </c>
      <c r="K63">
        <v>35.54</v>
      </c>
    </row>
    <row r="65" spans="1:12">
      <c r="A65" t="s">
        <v>226</v>
      </c>
    </row>
    <row r="66" spans="1:12">
      <c r="A66" t="s">
        <v>225</v>
      </c>
      <c r="B66" t="s">
        <v>190</v>
      </c>
      <c r="C66" t="s">
        <v>189</v>
      </c>
      <c r="D66" t="s">
        <v>188</v>
      </c>
      <c r="E66" t="s">
        <v>187</v>
      </c>
      <c r="F66" t="s">
        <v>186</v>
      </c>
      <c r="G66" t="s">
        <v>185</v>
      </c>
      <c r="H66" t="s">
        <v>184</v>
      </c>
      <c r="I66" t="s">
        <v>183</v>
      </c>
      <c r="J66" t="s">
        <v>182</v>
      </c>
      <c r="K66" t="s">
        <v>181</v>
      </c>
      <c r="L66" t="s">
        <v>180</v>
      </c>
    </row>
    <row r="67" spans="1:12">
      <c r="A67" t="s">
        <v>224</v>
      </c>
      <c r="B67">
        <v>61.51</v>
      </c>
      <c r="C67">
        <v>52.51</v>
      </c>
      <c r="D67">
        <v>72.63</v>
      </c>
      <c r="E67">
        <v>33.090000000000003</v>
      </c>
      <c r="F67">
        <v>28.88</v>
      </c>
      <c r="G67">
        <v>26.63</v>
      </c>
      <c r="H67">
        <v>6.45</v>
      </c>
      <c r="I67">
        <v>26.51</v>
      </c>
      <c r="J67">
        <v>18.79</v>
      </c>
      <c r="K67">
        <v>14.5</v>
      </c>
    </row>
    <row r="68" spans="1:12">
      <c r="A68" t="s">
        <v>223</v>
      </c>
      <c r="B68">
        <v>66.39</v>
      </c>
      <c r="C68">
        <v>52.6</v>
      </c>
      <c r="D68">
        <v>71.59</v>
      </c>
      <c r="E68">
        <v>33.64</v>
      </c>
      <c r="F68">
        <v>28.11</v>
      </c>
      <c r="G68">
        <v>25.53</v>
      </c>
      <c r="H68">
        <v>5.23</v>
      </c>
      <c r="I68">
        <v>24.86</v>
      </c>
      <c r="J68">
        <v>19.64</v>
      </c>
      <c r="K68">
        <v>11.93</v>
      </c>
    </row>
    <row r="69" spans="1:12">
      <c r="A69" t="s">
        <v>222</v>
      </c>
      <c r="B69">
        <v>0.65</v>
      </c>
      <c r="C69">
        <v>0.73</v>
      </c>
      <c r="D69">
        <v>1.08</v>
      </c>
      <c r="E69">
        <v>1.05</v>
      </c>
      <c r="F69">
        <v>1.24</v>
      </c>
      <c r="G69">
        <v>1.56</v>
      </c>
      <c r="H69">
        <v>1.89</v>
      </c>
      <c r="I69">
        <v>2.5</v>
      </c>
      <c r="J69">
        <v>2.27</v>
      </c>
      <c r="K69">
        <v>3.04</v>
      </c>
      <c r="L69">
        <v>2.75</v>
      </c>
    </row>
    <row r="70" spans="1:12">
      <c r="A70" t="s">
        <v>221</v>
      </c>
      <c r="B70">
        <v>21.15</v>
      </c>
      <c r="C70">
        <v>24.46</v>
      </c>
      <c r="D70">
        <v>29.73</v>
      </c>
      <c r="E70">
        <v>32.9</v>
      </c>
      <c r="F70">
        <v>32.630000000000003</v>
      </c>
      <c r="G70">
        <v>32.96</v>
      </c>
      <c r="H70">
        <v>31.75</v>
      </c>
      <c r="I70">
        <v>34.03</v>
      </c>
      <c r="J70">
        <v>34.49</v>
      </c>
      <c r="K70">
        <v>33.700000000000003</v>
      </c>
      <c r="L70">
        <v>31.05</v>
      </c>
    </row>
    <row r="71" spans="1:12">
      <c r="A71" t="s">
        <v>220</v>
      </c>
      <c r="B71">
        <v>1.01</v>
      </c>
      <c r="C71">
        <v>1.43</v>
      </c>
      <c r="D71">
        <v>1.23</v>
      </c>
      <c r="E71">
        <v>1.22</v>
      </c>
      <c r="F71">
        <v>1.17</v>
      </c>
      <c r="G71">
        <v>1.1499999999999999</v>
      </c>
      <c r="H71">
        <v>1.1499999999999999</v>
      </c>
      <c r="I71">
        <v>1.71</v>
      </c>
      <c r="J71">
        <v>1.87</v>
      </c>
      <c r="K71">
        <v>1.22</v>
      </c>
      <c r="L71">
        <v>1.1000000000000001</v>
      </c>
    </row>
    <row r="73" spans="1:12">
      <c r="A73" t="s">
        <v>219</v>
      </c>
    </row>
    <row r="74" spans="1:12">
      <c r="A74" t="s">
        <v>218</v>
      </c>
      <c r="B74" t="s">
        <v>190</v>
      </c>
      <c r="C74" t="s">
        <v>189</v>
      </c>
      <c r="D74" t="s">
        <v>188</v>
      </c>
      <c r="E74" t="s">
        <v>187</v>
      </c>
      <c r="F74" t="s">
        <v>186</v>
      </c>
      <c r="G74" t="s">
        <v>185</v>
      </c>
      <c r="H74" t="s">
        <v>184</v>
      </c>
      <c r="I74" t="s">
        <v>183</v>
      </c>
      <c r="J74" t="s">
        <v>182</v>
      </c>
      <c r="K74" t="s">
        <v>181</v>
      </c>
      <c r="L74" t="s">
        <v>196</v>
      </c>
    </row>
    <row r="75" spans="1:12">
      <c r="A75" t="s">
        <v>217</v>
      </c>
      <c r="B75">
        <v>43.62</v>
      </c>
      <c r="C75">
        <v>57.2</v>
      </c>
      <c r="D75">
        <v>66.930000000000007</v>
      </c>
      <c r="E75">
        <v>78.89</v>
      </c>
      <c r="F75">
        <v>64.650000000000006</v>
      </c>
      <c r="G75">
        <v>28.72</v>
      </c>
      <c r="H75">
        <v>15.2</v>
      </c>
      <c r="I75">
        <v>21.67</v>
      </c>
      <c r="J75">
        <v>29.08</v>
      </c>
      <c r="K75">
        <v>27.7</v>
      </c>
      <c r="L75">
        <v>31.68</v>
      </c>
    </row>
    <row r="76" spans="1:12">
      <c r="A76" t="s">
        <v>216</v>
      </c>
      <c r="B76">
        <v>6.47</v>
      </c>
      <c r="C76">
        <v>5.59</v>
      </c>
      <c r="D76">
        <v>6.66</v>
      </c>
      <c r="E76">
        <v>5.59</v>
      </c>
      <c r="F76">
        <v>5.13</v>
      </c>
      <c r="G76">
        <v>4.3099999999999996</v>
      </c>
      <c r="H76">
        <v>3.7</v>
      </c>
      <c r="I76">
        <v>4.34</v>
      </c>
      <c r="J76">
        <v>4.78</v>
      </c>
      <c r="K76">
        <v>6.71</v>
      </c>
      <c r="L76">
        <v>9.18</v>
      </c>
    </row>
    <row r="77" spans="1:12">
      <c r="A77" t="s">
        <v>215</v>
      </c>
    </row>
    <row r="78" spans="1:12">
      <c r="A78" t="s">
        <v>214</v>
      </c>
      <c r="B78">
        <v>5.68</v>
      </c>
      <c r="C78">
        <v>4.57</v>
      </c>
      <c r="D78">
        <v>3.64</v>
      </c>
      <c r="E78">
        <v>2</v>
      </c>
      <c r="F78">
        <v>1.84</v>
      </c>
      <c r="G78">
        <v>2.23</v>
      </c>
      <c r="H78">
        <v>1.49</v>
      </c>
      <c r="I78">
        <v>1.22</v>
      </c>
      <c r="J78">
        <v>1.63</v>
      </c>
      <c r="K78">
        <v>2.64</v>
      </c>
      <c r="L78">
        <v>5.76</v>
      </c>
    </row>
    <row r="79" spans="1:12">
      <c r="A79" t="s">
        <v>213</v>
      </c>
      <c r="B79">
        <v>55.77</v>
      </c>
      <c r="C79">
        <v>67.36</v>
      </c>
      <c r="D79">
        <v>77.239999999999995</v>
      </c>
      <c r="E79">
        <v>86.49</v>
      </c>
      <c r="F79">
        <v>71.63</v>
      </c>
      <c r="G79">
        <v>35.26</v>
      </c>
      <c r="H79">
        <v>20.399999999999999</v>
      </c>
      <c r="I79">
        <v>27.23</v>
      </c>
      <c r="J79">
        <v>35.5</v>
      </c>
      <c r="K79">
        <v>37.06</v>
      </c>
      <c r="L79">
        <v>46.62</v>
      </c>
    </row>
    <row r="80" spans="1:12">
      <c r="A80" t="s">
        <v>212</v>
      </c>
      <c r="B80">
        <v>1.66</v>
      </c>
      <c r="C80">
        <v>1.37</v>
      </c>
      <c r="D80">
        <v>1.62</v>
      </c>
      <c r="E80">
        <v>1.36</v>
      </c>
      <c r="F80">
        <v>1.29</v>
      </c>
      <c r="G80">
        <v>1.33</v>
      </c>
      <c r="H80">
        <v>1.58</v>
      </c>
      <c r="I80">
        <v>1.75</v>
      </c>
      <c r="J80">
        <v>1.89</v>
      </c>
      <c r="K80">
        <v>2.89</v>
      </c>
      <c r="L80">
        <v>6.3</v>
      </c>
    </row>
    <row r="81" spans="1:12">
      <c r="A81" t="s">
        <v>211</v>
      </c>
      <c r="B81">
        <v>28.5</v>
      </c>
      <c r="C81">
        <v>25.57</v>
      </c>
      <c r="D81">
        <v>17.75</v>
      </c>
      <c r="E81">
        <v>11.12</v>
      </c>
      <c r="F81">
        <v>26.69</v>
      </c>
      <c r="G81">
        <v>37.89</v>
      </c>
      <c r="H81">
        <v>31.82</v>
      </c>
      <c r="I81">
        <v>22.13</v>
      </c>
      <c r="J81">
        <v>19.309999999999999</v>
      </c>
      <c r="K81">
        <v>22.19</v>
      </c>
      <c r="L81">
        <v>23.06</v>
      </c>
    </row>
    <row r="82" spans="1:12">
      <c r="A82" t="s">
        <v>210</v>
      </c>
      <c r="B82">
        <v>14.07</v>
      </c>
      <c r="C82">
        <v>5.71</v>
      </c>
      <c r="D82">
        <v>3.39</v>
      </c>
      <c r="E82">
        <v>1.02</v>
      </c>
      <c r="F82">
        <v>0.39</v>
      </c>
      <c r="G82">
        <v>25.52</v>
      </c>
      <c r="H82">
        <v>46.21</v>
      </c>
      <c r="I82">
        <v>48.89</v>
      </c>
      <c r="J82">
        <v>43.31</v>
      </c>
      <c r="K82">
        <v>37.86</v>
      </c>
      <c r="L82">
        <v>24.02</v>
      </c>
    </row>
    <row r="83" spans="1:12">
      <c r="A83" t="s">
        <v>209</v>
      </c>
      <c r="B83">
        <v>100</v>
      </c>
      <c r="C83">
        <v>100</v>
      </c>
      <c r="D83">
        <v>100</v>
      </c>
      <c r="E83">
        <v>100</v>
      </c>
      <c r="F83">
        <v>100</v>
      </c>
      <c r="G83">
        <v>100</v>
      </c>
      <c r="H83">
        <v>100</v>
      </c>
      <c r="I83">
        <v>100</v>
      </c>
      <c r="J83">
        <v>100</v>
      </c>
      <c r="K83">
        <v>100</v>
      </c>
      <c r="L83">
        <v>100</v>
      </c>
    </row>
    <row r="84" spans="1:12">
      <c r="A84" t="s">
        <v>208</v>
      </c>
      <c r="B84">
        <v>3.3</v>
      </c>
      <c r="C84">
        <v>3.16</v>
      </c>
      <c r="D84">
        <v>3.82</v>
      </c>
      <c r="E84">
        <v>2.81</v>
      </c>
      <c r="F84">
        <v>2.37</v>
      </c>
      <c r="G84">
        <v>1.88</v>
      </c>
      <c r="H84">
        <v>1.85</v>
      </c>
      <c r="I84">
        <v>2.11</v>
      </c>
      <c r="J84">
        <v>2.62</v>
      </c>
      <c r="K84">
        <v>5</v>
      </c>
      <c r="L84">
        <v>6.01</v>
      </c>
    </row>
    <row r="85" spans="1:12">
      <c r="A85" t="s">
        <v>207</v>
      </c>
      <c r="B85">
        <v>8.7200000000000006</v>
      </c>
      <c r="C85">
        <v>0.01</v>
      </c>
      <c r="D85">
        <v>12.95</v>
      </c>
      <c r="E85">
        <v>7.92</v>
      </c>
      <c r="F85">
        <v>1.45</v>
      </c>
      <c r="G85">
        <v>0.25</v>
      </c>
      <c r="I85">
        <v>4.88</v>
      </c>
      <c r="J85">
        <v>2.79</v>
      </c>
      <c r="L85">
        <v>4.54</v>
      </c>
    </row>
    <row r="86" spans="1:12">
      <c r="A86" t="s">
        <v>206</v>
      </c>
    </row>
    <row r="87" spans="1:12">
      <c r="A87" t="s">
        <v>205</v>
      </c>
      <c r="B87">
        <v>6.95</v>
      </c>
      <c r="C87">
        <v>8.52</v>
      </c>
      <c r="D87">
        <v>5.78</v>
      </c>
      <c r="E87">
        <v>5.9</v>
      </c>
      <c r="F87">
        <v>5.22</v>
      </c>
      <c r="G87">
        <v>4.0199999999999996</v>
      </c>
      <c r="H87">
        <v>3.91</v>
      </c>
      <c r="I87">
        <v>4.32</v>
      </c>
      <c r="J87">
        <v>4.4800000000000004</v>
      </c>
      <c r="K87">
        <v>6.17</v>
      </c>
      <c r="L87">
        <v>8.1</v>
      </c>
    </row>
    <row r="88" spans="1:12">
      <c r="A88" t="s">
        <v>204</v>
      </c>
      <c r="B88">
        <v>3.31</v>
      </c>
      <c r="C88">
        <v>4.79</v>
      </c>
      <c r="D88">
        <v>6.22</v>
      </c>
      <c r="E88">
        <v>5.61</v>
      </c>
      <c r="F88">
        <v>4.1900000000000004</v>
      </c>
      <c r="G88">
        <v>3.08</v>
      </c>
      <c r="H88">
        <v>2.5</v>
      </c>
      <c r="I88">
        <v>3.1</v>
      </c>
      <c r="J88">
        <v>3.85</v>
      </c>
      <c r="K88">
        <v>4.5</v>
      </c>
      <c r="L88">
        <v>10.9</v>
      </c>
    </row>
    <row r="89" spans="1:12">
      <c r="A89" t="s">
        <v>203</v>
      </c>
      <c r="B89">
        <v>22.29</v>
      </c>
      <c r="C89">
        <v>16.47</v>
      </c>
      <c r="D89">
        <v>28.77</v>
      </c>
      <c r="E89">
        <v>22.25</v>
      </c>
      <c r="F89">
        <v>13.23</v>
      </c>
      <c r="G89">
        <v>9.24</v>
      </c>
      <c r="H89">
        <v>8.26</v>
      </c>
      <c r="I89">
        <v>14.41</v>
      </c>
      <c r="J89">
        <v>13.74</v>
      </c>
      <c r="K89">
        <v>15.67</v>
      </c>
      <c r="L89">
        <v>29.54</v>
      </c>
    </row>
    <row r="90" spans="1:12">
      <c r="A90" t="s">
        <v>202</v>
      </c>
      <c r="B90">
        <v>1.96</v>
      </c>
      <c r="C90">
        <v>16.649999999999999</v>
      </c>
      <c r="D90">
        <v>2.0099999999999998</v>
      </c>
      <c r="E90">
        <v>14.26</v>
      </c>
      <c r="F90">
        <v>16.760000000000002</v>
      </c>
      <c r="G90">
        <v>25.77</v>
      </c>
      <c r="H90">
        <v>35.35</v>
      </c>
      <c r="I90">
        <v>31.25</v>
      </c>
      <c r="J90">
        <v>34.630000000000003</v>
      </c>
      <c r="K90">
        <v>38.119999999999997</v>
      </c>
      <c r="L90">
        <v>35.76</v>
      </c>
    </row>
    <row r="91" spans="1:12">
      <c r="A91" t="s">
        <v>201</v>
      </c>
      <c r="B91">
        <v>3.7</v>
      </c>
      <c r="C91">
        <v>3.48</v>
      </c>
      <c r="D91">
        <v>2.2400000000000002</v>
      </c>
      <c r="E91">
        <v>4.18</v>
      </c>
      <c r="F91">
        <v>3.85</v>
      </c>
      <c r="G91">
        <v>7.66</v>
      </c>
      <c r="H91">
        <v>5.9</v>
      </c>
      <c r="I91">
        <v>4.84</v>
      </c>
      <c r="J91">
        <v>7.39</v>
      </c>
      <c r="K91">
        <v>7.48</v>
      </c>
      <c r="L91">
        <v>10.01</v>
      </c>
    </row>
    <row r="92" spans="1:12">
      <c r="A92" t="s">
        <v>200</v>
      </c>
      <c r="B92">
        <v>27.95</v>
      </c>
      <c r="C92">
        <v>36.6</v>
      </c>
      <c r="D92">
        <v>33.020000000000003</v>
      </c>
      <c r="E92">
        <v>40.68</v>
      </c>
      <c r="F92">
        <v>33.840000000000003</v>
      </c>
      <c r="G92">
        <v>42.66</v>
      </c>
      <c r="H92">
        <v>49.51</v>
      </c>
      <c r="I92">
        <v>50.5</v>
      </c>
      <c r="J92">
        <v>55.76</v>
      </c>
      <c r="K92">
        <v>61.28</v>
      </c>
      <c r="L92">
        <v>75.31</v>
      </c>
    </row>
    <row r="93" spans="1:12">
      <c r="A93" t="s">
        <v>199</v>
      </c>
      <c r="B93">
        <v>72.05</v>
      </c>
      <c r="C93">
        <v>63.4</v>
      </c>
      <c r="D93">
        <v>66.98</v>
      </c>
      <c r="E93">
        <v>59.32</v>
      </c>
      <c r="F93">
        <v>66.16</v>
      </c>
      <c r="G93">
        <v>57.34</v>
      </c>
      <c r="H93">
        <v>50.49</v>
      </c>
      <c r="I93">
        <v>49.5</v>
      </c>
      <c r="J93">
        <v>44.24</v>
      </c>
      <c r="K93">
        <v>38.72</v>
      </c>
      <c r="L93">
        <v>24.69</v>
      </c>
    </row>
    <row r="94" spans="1:12">
      <c r="A94" t="s">
        <v>198</v>
      </c>
      <c r="B94">
        <v>100</v>
      </c>
      <c r="C94">
        <v>100</v>
      </c>
      <c r="D94">
        <v>100</v>
      </c>
      <c r="E94">
        <v>100</v>
      </c>
      <c r="F94">
        <v>100</v>
      </c>
      <c r="G94">
        <v>100</v>
      </c>
      <c r="H94">
        <v>100</v>
      </c>
      <c r="I94">
        <v>100</v>
      </c>
      <c r="J94">
        <v>100</v>
      </c>
      <c r="K94">
        <v>100</v>
      </c>
      <c r="L94">
        <v>100</v>
      </c>
    </row>
    <row r="96" spans="1:12">
      <c r="A96" t="s">
        <v>197</v>
      </c>
      <c r="B96" t="s">
        <v>190</v>
      </c>
      <c r="C96" t="s">
        <v>189</v>
      </c>
      <c r="D96" t="s">
        <v>188</v>
      </c>
      <c r="E96" t="s">
        <v>187</v>
      </c>
      <c r="F96" t="s">
        <v>186</v>
      </c>
      <c r="G96" t="s">
        <v>185</v>
      </c>
      <c r="H96" t="s">
        <v>184</v>
      </c>
      <c r="I96" t="s">
        <v>183</v>
      </c>
      <c r="J96" t="s">
        <v>182</v>
      </c>
      <c r="K96" t="s">
        <v>181</v>
      </c>
      <c r="L96" t="s">
        <v>196</v>
      </c>
    </row>
    <row r="97" spans="1:12">
      <c r="A97" t="s">
        <v>168</v>
      </c>
      <c r="B97">
        <v>2.5</v>
      </c>
      <c r="C97">
        <v>4.1500000000000004</v>
      </c>
      <c r="D97">
        <v>2.77</v>
      </c>
      <c r="E97">
        <v>3.89</v>
      </c>
      <c r="F97">
        <v>5.41</v>
      </c>
      <c r="G97">
        <v>3.82</v>
      </c>
      <c r="H97">
        <v>2.4700000000000002</v>
      </c>
      <c r="I97">
        <v>1.89</v>
      </c>
      <c r="J97">
        <v>2.58</v>
      </c>
      <c r="K97">
        <v>2.36</v>
      </c>
      <c r="L97">
        <v>1.58</v>
      </c>
    </row>
    <row r="98" spans="1:12">
      <c r="A98" t="s">
        <v>195</v>
      </c>
      <c r="B98">
        <v>2.25</v>
      </c>
      <c r="C98">
        <v>3.87</v>
      </c>
      <c r="D98">
        <v>2.64</v>
      </c>
      <c r="E98">
        <v>3.8</v>
      </c>
      <c r="F98">
        <v>5.28</v>
      </c>
      <c r="G98">
        <v>3.58</v>
      </c>
      <c r="H98">
        <v>2.29</v>
      </c>
      <c r="I98">
        <v>1.81</v>
      </c>
      <c r="J98">
        <v>2.46</v>
      </c>
      <c r="K98">
        <v>2.2000000000000002</v>
      </c>
      <c r="L98">
        <v>1.38</v>
      </c>
    </row>
    <row r="99" spans="1:12">
      <c r="A99" t="s">
        <v>194</v>
      </c>
      <c r="B99">
        <v>1.39</v>
      </c>
      <c r="C99">
        <v>1.6</v>
      </c>
      <c r="D99">
        <v>1.54</v>
      </c>
      <c r="E99">
        <v>1.69</v>
      </c>
      <c r="F99">
        <v>1.51</v>
      </c>
      <c r="G99">
        <v>1.74</v>
      </c>
      <c r="H99">
        <v>1.98</v>
      </c>
      <c r="I99">
        <v>2.02</v>
      </c>
      <c r="J99">
        <v>2.2599999999999998</v>
      </c>
      <c r="K99">
        <v>2.58</v>
      </c>
      <c r="L99">
        <v>4.05</v>
      </c>
    </row>
    <row r="100" spans="1:12">
      <c r="A100" t="s">
        <v>193</v>
      </c>
      <c r="B100">
        <v>0.03</v>
      </c>
      <c r="C100">
        <v>0.26</v>
      </c>
      <c r="D100">
        <v>0.03</v>
      </c>
      <c r="E100">
        <v>0.24</v>
      </c>
      <c r="F100">
        <v>0.25</v>
      </c>
      <c r="G100">
        <v>0.45</v>
      </c>
      <c r="H100">
        <v>0.7</v>
      </c>
      <c r="I100">
        <v>0.63</v>
      </c>
      <c r="J100">
        <v>0.78</v>
      </c>
      <c r="K100">
        <v>0.98</v>
      </c>
      <c r="L100">
        <v>1.54</v>
      </c>
    </row>
    <row r="102" spans="1:12">
      <c r="A102" t="s">
        <v>192</v>
      </c>
    </row>
    <row r="103" spans="1:12">
      <c r="A103" t="s">
        <v>191</v>
      </c>
      <c r="B103" t="s">
        <v>190</v>
      </c>
      <c r="C103" t="s">
        <v>189</v>
      </c>
      <c r="D103" t="s">
        <v>188</v>
      </c>
      <c r="E103" t="s">
        <v>187</v>
      </c>
      <c r="F103" t="s">
        <v>186</v>
      </c>
      <c r="G103" t="s">
        <v>185</v>
      </c>
      <c r="H103" t="s">
        <v>184</v>
      </c>
      <c r="I103" t="s">
        <v>183</v>
      </c>
      <c r="J103" t="s">
        <v>182</v>
      </c>
      <c r="K103" t="s">
        <v>181</v>
      </c>
      <c r="L103" t="s">
        <v>180</v>
      </c>
    </row>
    <row r="104" spans="1:12">
      <c r="A104" t="s">
        <v>179</v>
      </c>
      <c r="B104">
        <v>16.47</v>
      </c>
      <c r="C104">
        <v>16.63</v>
      </c>
      <c r="D104">
        <v>17.89</v>
      </c>
      <c r="E104">
        <v>21.92</v>
      </c>
      <c r="F104">
        <v>24.27</v>
      </c>
      <c r="G104">
        <v>25.51</v>
      </c>
      <c r="H104">
        <v>25.5</v>
      </c>
      <c r="I104">
        <v>25.57</v>
      </c>
      <c r="J104">
        <v>29.9</v>
      </c>
      <c r="K104">
        <v>34.43</v>
      </c>
      <c r="L104">
        <v>45.63</v>
      </c>
    </row>
    <row r="105" spans="1:12">
      <c r="A105" t="s">
        <v>178</v>
      </c>
    </row>
    <row r="106" spans="1:12">
      <c r="A106" t="s">
        <v>177</v>
      </c>
      <c r="B106">
        <v>18.100000000000001</v>
      </c>
      <c r="C106">
        <v>23.42</v>
      </c>
      <c r="D106">
        <v>33.93</v>
      </c>
      <c r="E106">
        <v>51.39</v>
      </c>
      <c r="F106">
        <v>73.17</v>
      </c>
      <c r="G106">
        <v>112.5</v>
      </c>
      <c r="H106">
        <v>174.46</v>
      </c>
      <c r="I106">
        <v>316.14</v>
      </c>
      <c r="J106">
        <v>791.54</v>
      </c>
    </row>
    <row r="107" spans="1:12">
      <c r="A107" t="s">
        <v>176</v>
      </c>
    </row>
    <row r="108" spans="1:12">
      <c r="A108" t="s">
        <v>175</v>
      </c>
      <c r="B108">
        <v>22.16</v>
      </c>
      <c r="C108">
        <v>21.95</v>
      </c>
      <c r="D108">
        <v>20.41</v>
      </c>
      <c r="E108">
        <v>16.649999999999999</v>
      </c>
      <c r="F108">
        <v>15.04</v>
      </c>
      <c r="G108">
        <v>14.31</v>
      </c>
      <c r="H108">
        <v>14.31</v>
      </c>
      <c r="I108">
        <v>14.27</v>
      </c>
      <c r="J108">
        <v>12.21</v>
      </c>
      <c r="K108">
        <v>10.6</v>
      </c>
      <c r="L108">
        <v>8</v>
      </c>
    </row>
    <row r="109" spans="1:12">
      <c r="A109" t="s">
        <v>174</v>
      </c>
    </row>
    <row r="110" spans="1:12">
      <c r="A110" t="s">
        <v>173</v>
      </c>
      <c r="B110">
        <v>78.08</v>
      </c>
      <c r="C110">
        <v>87.85</v>
      </c>
      <c r="D110">
        <v>83.71</v>
      </c>
      <c r="E110">
        <v>68.510000000000005</v>
      </c>
      <c r="F110">
        <v>60.57</v>
      </c>
      <c r="G110">
        <v>50.55</v>
      </c>
      <c r="H110">
        <v>38.94</v>
      </c>
      <c r="I110">
        <v>34.549999999999997</v>
      </c>
      <c r="J110">
        <v>30.66</v>
      </c>
      <c r="K110">
        <v>25.57</v>
      </c>
      <c r="L110">
        <v>14.99</v>
      </c>
    </row>
    <row r="111" spans="1:12">
      <c r="A111" t="s">
        <v>172</v>
      </c>
      <c r="B111">
        <v>1.47</v>
      </c>
      <c r="C111">
        <v>1.3</v>
      </c>
      <c r="D111">
        <v>1.27</v>
      </c>
      <c r="E111">
        <v>1</v>
      </c>
      <c r="F111">
        <v>0.8</v>
      </c>
      <c r="G111">
        <v>0.67</v>
      </c>
      <c r="H111">
        <v>0.56999999999999995</v>
      </c>
      <c r="I111">
        <v>0.57999999999999996</v>
      </c>
      <c r="J111">
        <v>0.56000000000000005</v>
      </c>
      <c r="K111">
        <v>0.6</v>
      </c>
      <c r="L111">
        <v>0.63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79998168889431442"/>
  </sheetPr>
  <dimension ref="A1:AA230"/>
  <sheetViews>
    <sheetView showGridLines="0" zoomScale="85" zoomScaleNormal="85" workbookViewId="0">
      <pane ySplit="3" topLeftCell="A4" activePane="bottomLeft" state="frozen"/>
      <selection pane="bottomLeft" activeCell="C237" sqref="C237"/>
    </sheetView>
  </sheetViews>
  <sheetFormatPr defaultColWidth="11.54296875" defaultRowHeight="12.5"/>
  <cols>
    <col min="1" max="1" width="3.1796875" style="9" customWidth="1"/>
    <col min="2" max="2" width="25.81640625" style="9" customWidth="1"/>
    <col min="3" max="3" width="10.453125" style="9" customWidth="1"/>
    <col min="4" max="16384" width="11.54296875" style="9"/>
  </cols>
  <sheetData>
    <row r="1" spans="1:27" ht="11.25" customHeight="1"/>
    <row r="2" spans="1:27" ht="25.5" customHeight="1">
      <c r="C2" s="10" t="s">
        <v>9</v>
      </c>
    </row>
    <row r="3" spans="1:27" s="11" customFormat="1" ht="7.5" customHeight="1" thickBot="1"/>
    <row r="4" spans="1:27" ht="8.25" customHeight="1"/>
    <row r="5" spans="1:27" ht="20">
      <c r="B5" s="12"/>
      <c r="C5" s="13"/>
      <c r="F5" s="14"/>
    </row>
    <row r="6" spans="1:27" ht="18">
      <c r="A6" s="13"/>
      <c r="B6" s="15" t="s">
        <v>12</v>
      </c>
      <c r="C6" s="13"/>
      <c r="D6" s="13"/>
      <c r="E6" s="13"/>
      <c r="F6" s="13"/>
      <c r="G6" s="13"/>
      <c r="H6" s="13"/>
      <c r="I6" s="13"/>
      <c r="J6" s="13"/>
      <c r="K6" s="13"/>
      <c r="L6" s="13"/>
      <c r="M6" s="13"/>
      <c r="N6" s="13"/>
      <c r="O6" s="13"/>
      <c r="P6" s="13"/>
      <c r="Q6" s="13"/>
      <c r="R6" s="13"/>
      <c r="S6" s="13"/>
      <c r="T6" s="13"/>
      <c r="U6" s="13"/>
      <c r="V6" s="13"/>
      <c r="W6" s="13"/>
      <c r="X6" s="13"/>
      <c r="Y6" s="13"/>
      <c r="Z6" s="13"/>
    </row>
    <row r="7" spans="1:27" ht="13.5" thickBot="1">
      <c r="A7" s="13"/>
      <c r="B7" s="17" t="s">
        <v>13</v>
      </c>
      <c r="C7" s="17" t="s">
        <v>14</v>
      </c>
      <c r="D7" s="17" t="s">
        <v>15</v>
      </c>
      <c r="E7" s="17" t="s">
        <v>16</v>
      </c>
      <c r="F7" s="18" t="s">
        <v>17</v>
      </c>
      <c r="G7" s="13"/>
      <c r="H7" s="13"/>
      <c r="I7" s="13"/>
      <c r="J7" s="13"/>
      <c r="K7" s="13"/>
      <c r="L7" s="13"/>
      <c r="M7" s="13"/>
      <c r="N7" s="13"/>
      <c r="O7" s="13"/>
      <c r="P7" s="13"/>
      <c r="Q7" s="13"/>
      <c r="R7" s="13"/>
      <c r="S7" s="13"/>
      <c r="T7" s="13"/>
      <c r="U7" s="13"/>
      <c r="V7" s="13"/>
      <c r="W7" s="13"/>
      <c r="X7" s="13"/>
      <c r="Y7" s="13"/>
      <c r="Z7" s="13"/>
      <c r="AA7" s="13"/>
    </row>
    <row r="8" spans="1:27" ht="25" customHeight="1">
      <c r="A8" s="13"/>
      <c r="B8" s="19" t="s">
        <v>18</v>
      </c>
      <c r="C8" s="19">
        <v>0.2</v>
      </c>
      <c r="D8" s="19" t="s">
        <v>19</v>
      </c>
      <c r="E8" s="20">
        <v>2E-3</v>
      </c>
      <c r="F8" s="117" t="s">
        <v>20</v>
      </c>
      <c r="G8" s="13"/>
      <c r="H8" s="13"/>
      <c r="I8" s="13"/>
      <c r="J8" s="13"/>
      <c r="K8" s="13"/>
      <c r="L8" s="13"/>
      <c r="M8" s="13"/>
      <c r="N8" s="13"/>
      <c r="O8" s="13"/>
      <c r="P8" s="13"/>
      <c r="Q8" s="13"/>
      <c r="R8" s="13"/>
      <c r="S8" s="13"/>
      <c r="T8" s="13"/>
      <c r="U8" s="13"/>
      <c r="V8" s="13"/>
      <c r="W8" s="13"/>
      <c r="X8" s="13"/>
      <c r="Y8" s="13"/>
      <c r="Z8" s="13"/>
      <c r="AA8" s="13"/>
    </row>
    <row r="9" spans="1:27">
      <c r="A9" s="13"/>
      <c r="B9" s="21" t="s">
        <v>21</v>
      </c>
      <c r="C9" s="21"/>
      <c r="D9" s="21" t="s">
        <v>22</v>
      </c>
      <c r="E9" s="22">
        <v>5.0000000000000001E-3</v>
      </c>
      <c r="F9" s="117"/>
      <c r="G9" s="13"/>
      <c r="H9" s="13"/>
      <c r="I9" s="13"/>
      <c r="J9" s="13"/>
      <c r="K9" s="13"/>
      <c r="L9" s="13"/>
      <c r="M9" s="13"/>
      <c r="N9" s="13"/>
      <c r="O9" s="13"/>
      <c r="P9" s="13"/>
      <c r="Q9" s="13"/>
      <c r="R9" s="13"/>
      <c r="S9" s="13"/>
      <c r="T9" s="13"/>
      <c r="U9" s="13"/>
      <c r="V9" s="13"/>
      <c r="W9" s="13"/>
      <c r="X9" s="13"/>
      <c r="Y9" s="13"/>
      <c r="Z9" s="13"/>
      <c r="AA9" s="13"/>
    </row>
    <row r="10" spans="1:27">
      <c r="A10" s="13"/>
      <c r="B10" s="21" t="s">
        <v>23</v>
      </c>
      <c r="C10" s="21"/>
      <c r="D10" s="21" t="s">
        <v>24</v>
      </c>
      <c r="E10" s="22">
        <v>8.0000000000000002E-3</v>
      </c>
      <c r="F10" s="117"/>
      <c r="G10" s="13"/>
      <c r="H10" s="13"/>
      <c r="I10" s="13"/>
      <c r="J10" s="13"/>
      <c r="K10" s="13"/>
      <c r="L10" s="13"/>
      <c r="M10" s="13"/>
      <c r="N10" s="13"/>
      <c r="O10" s="13"/>
      <c r="P10" s="13"/>
      <c r="Q10" s="13"/>
      <c r="R10" s="13"/>
      <c r="S10" s="13"/>
      <c r="T10" s="13"/>
      <c r="U10" s="13"/>
      <c r="V10" s="13"/>
      <c r="W10" s="13"/>
      <c r="X10" s="13"/>
      <c r="Y10" s="13"/>
      <c r="Z10" s="13"/>
      <c r="AA10" s="13"/>
    </row>
    <row r="11" spans="1:27">
      <c r="A11" s="13"/>
      <c r="B11" s="21" t="s">
        <v>25</v>
      </c>
      <c r="C11" s="21"/>
      <c r="D11" s="21" t="s">
        <v>26</v>
      </c>
      <c r="E11" s="22">
        <v>0.01</v>
      </c>
      <c r="F11" s="117"/>
      <c r="G11" s="13"/>
      <c r="H11" s="13"/>
      <c r="I11" s="13"/>
      <c r="J11" s="13"/>
      <c r="K11" s="13"/>
      <c r="L11" s="13"/>
      <c r="M11" s="13"/>
      <c r="N11" s="13"/>
      <c r="O11" s="13"/>
      <c r="P11" s="13"/>
      <c r="Q11" s="13"/>
      <c r="R11" s="13"/>
      <c r="S11" s="13"/>
      <c r="T11" s="13"/>
      <c r="U11" s="13"/>
      <c r="V11" s="13"/>
      <c r="W11" s="13"/>
      <c r="X11" s="13"/>
      <c r="Y11" s="13"/>
      <c r="Z11" s="13"/>
      <c r="AA11" s="13"/>
    </row>
    <row r="12" spans="1:27">
      <c r="A12" s="13"/>
      <c r="B12" s="21" t="s">
        <v>27</v>
      </c>
      <c r="C12" s="21"/>
      <c r="D12" s="21" t="s">
        <v>28</v>
      </c>
      <c r="E12" s="22">
        <v>1.2500000000000001E-2</v>
      </c>
      <c r="F12" s="117"/>
      <c r="G12" s="13"/>
      <c r="H12" s="13"/>
      <c r="I12" s="13"/>
      <c r="J12" s="13"/>
      <c r="K12" s="13"/>
      <c r="L12" s="13"/>
      <c r="M12" s="13"/>
      <c r="N12" s="13"/>
      <c r="O12" s="13"/>
      <c r="P12" s="13"/>
      <c r="Q12" s="13"/>
      <c r="R12" s="13"/>
      <c r="S12" s="13"/>
      <c r="T12" s="13"/>
      <c r="U12" s="13"/>
      <c r="V12" s="13"/>
      <c r="W12" s="13"/>
      <c r="X12" s="13"/>
      <c r="Y12" s="13"/>
      <c r="Z12" s="13"/>
      <c r="AA12" s="13"/>
    </row>
    <row r="13" spans="1:27">
      <c r="A13" s="13"/>
      <c r="B13" s="21" t="s">
        <v>29</v>
      </c>
      <c r="C13" s="21"/>
      <c r="D13" s="21" t="s">
        <v>30</v>
      </c>
      <c r="E13" s="22">
        <v>1.4999999999999999E-2</v>
      </c>
      <c r="F13" s="117"/>
      <c r="G13" s="13"/>
      <c r="H13" s="13"/>
      <c r="I13" s="13"/>
      <c r="J13" s="13"/>
      <c r="K13" s="13"/>
      <c r="L13" s="13"/>
      <c r="M13" s="13"/>
      <c r="N13" s="13"/>
      <c r="O13" s="13"/>
      <c r="P13" s="13"/>
      <c r="Q13" s="13"/>
      <c r="R13" s="13"/>
      <c r="S13" s="13"/>
      <c r="T13" s="13"/>
      <c r="U13" s="13"/>
      <c r="V13" s="13"/>
      <c r="W13" s="13"/>
      <c r="X13" s="13"/>
      <c r="Y13" s="13"/>
      <c r="Z13" s="13"/>
      <c r="AA13" s="13"/>
    </row>
    <row r="14" spans="1:27">
      <c r="A14" s="13"/>
      <c r="B14" s="21" t="s">
        <v>31</v>
      </c>
      <c r="C14" s="23" t="s">
        <v>32</v>
      </c>
      <c r="D14" s="21" t="s">
        <v>33</v>
      </c>
      <c r="E14" s="22">
        <v>0.02</v>
      </c>
      <c r="F14" s="117" t="s">
        <v>34</v>
      </c>
      <c r="G14" s="13"/>
      <c r="H14" s="13"/>
      <c r="I14" s="13"/>
      <c r="J14" s="13"/>
      <c r="K14" s="13"/>
      <c r="L14" s="13"/>
      <c r="M14" s="13"/>
      <c r="N14" s="13"/>
      <c r="O14" s="13"/>
      <c r="P14" s="13"/>
      <c r="Q14" s="13"/>
      <c r="R14" s="13"/>
      <c r="S14" s="13"/>
      <c r="T14" s="13"/>
      <c r="U14" s="13"/>
      <c r="V14" s="13"/>
      <c r="W14" s="13"/>
      <c r="X14" s="13"/>
      <c r="Y14" s="13"/>
      <c r="Z14" s="13"/>
      <c r="AA14" s="13"/>
    </row>
    <row r="15" spans="1:27">
      <c r="A15" s="13"/>
      <c r="B15" s="21" t="s">
        <v>35</v>
      </c>
      <c r="C15" s="21">
        <v>1.5</v>
      </c>
      <c r="D15" s="21" t="s">
        <v>36</v>
      </c>
      <c r="E15" s="22">
        <v>2.5000000000000001E-2</v>
      </c>
      <c r="F15" s="117"/>
      <c r="G15" s="13"/>
      <c r="H15" s="13"/>
      <c r="I15" s="13"/>
      <c r="J15" s="13"/>
      <c r="K15" s="13"/>
      <c r="L15" s="13"/>
      <c r="M15" s="13"/>
      <c r="N15" s="13"/>
      <c r="O15" s="13"/>
      <c r="P15" s="13"/>
      <c r="Q15" s="13"/>
      <c r="R15" s="13"/>
      <c r="S15" s="13"/>
      <c r="T15" s="13"/>
      <c r="U15" s="13"/>
      <c r="V15" s="13"/>
      <c r="W15" s="13"/>
      <c r="X15" s="13"/>
      <c r="Y15" s="13"/>
      <c r="Z15" s="13"/>
      <c r="AA15" s="13"/>
    </row>
    <row r="16" spans="1:27">
      <c r="A16" s="13"/>
      <c r="B16" s="21" t="s">
        <v>37</v>
      </c>
      <c r="C16" s="21"/>
      <c r="D16" s="21" t="s">
        <v>38</v>
      </c>
      <c r="E16" s="22">
        <v>3.2500000000000001E-2</v>
      </c>
      <c r="F16" s="117"/>
      <c r="G16" s="13"/>
      <c r="H16" s="13"/>
      <c r="I16" s="13"/>
      <c r="J16" s="13"/>
      <c r="K16" s="13"/>
      <c r="L16" s="13"/>
      <c r="M16" s="13"/>
      <c r="N16" s="13"/>
      <c r="O16" s="13"/>
      <c r="P16" s="13"/>
      <c r="Q16" s="13"/>
      <c r="R16" s="13"/>
      <c r="S16" s="13"/>
      <c r="T16" s="13"/>
      <c r="U16" s="13"/>
      <c r="V16" s="13"/>
      <c r="W16" s="13"/>
      <c r="X16" s="13"/>
      <c r="Y16" s="13"/>
      <c r="Z16" s="13"/>
      <c r="AA16" s="13"/>
    </row>
    <row r="17" spans="1:27">
      <c r="A17" s="13"/>
      <c r="B17" s="21" t="s">
        <v>39</v>
      </c>
      <c r="C17" s="21"/>
      <c r="D17" s="21" t="s">
        <v>40</v>
      </c>
      <c r="E17" s="22">
        <v>4.2500000000000003E-2</v>
      </c>
      <c r="F17" s="117"/>
      <c r="G17" s="13"/>
      <c r="H17" s="13"/>
      <c r="I17" s="13"/>
      <c r="J17" s="13"/>
      <c r="K17" s="13"/>
      <c r="L17" s="13"/>
      <c r="M17" s="13"/>
      <c r="N17" s="13"/>
      <c r="O17" s="13"/>
      <c r="P17" s="13"/>
      <c r="Q17" s="13"/>
      <c r="R17" s="13"/>
      <c r="S17" s="13"/>
      <c r="T17" s="13"/>
      <c r="U17" s="13"/>
      <c r="V17" s="13"/>
      <c r="W17" s="13"/>
      <c r="X17" s="13"/>
      <c r="Y17" s="13"/>
      <c r="Z17" s="13"/>
      <c r="AA17" s="13"/>
    </row>
    <row r="18" spans="1:27">
      <c r="A18" s="13"/>
      <c r="B18" s="21" t="s">
        <v>41</v>
      </c>
      <c r="C18" s="21"/>
      <c r="D18" s="21" t="s">
        <v>42</v>
      </c>
      <c r="E18" s="22">
        <v>0.05</v>
      </c>
      <c r="F18" s="117"/>
      <c r="G18" s="13"/>
      <c r="H18" s="13"/>
      <c r="I18" s="13"/>
      <c r="J18" s="13"/>
      <c r="K18" s="13"/>
      <c r="L18" s="13"/>
      <c r="M18" s="13"/>
      <c r="N18" s="13"/>
      <c r="O18" s="13"/>
      <c r="P18" s="13"/>
      <c r="Q18" s="13"/>
      <c r="R18" s="13"/>
      <c r="S18" s="13"/>
      <c r="T18" s="13"/>
      <c r="U18" s="13"/>
      <c r="V18" s="13"/>
      <c r="W18" s="13"/>
      <c r="X18" s="13"/>
      <c r="Y18" s="13"/>
      <c r="Z18" s="13"/>
      <c r="AA18" s="13"/>
    </row>
    <row r="19" spans="1:27">
      <c r="A19" s="13"/>
      <c r="B19" s="21" t="s">
        <v>43</v>
      </c>
      <c r="C19" s="21"/>
      <c r="D19" s="21" t="s">
        <v>44</v>
      </c>
      <c r="E19" s="22">
        <v>0.06</v>
      </c>
      <c r="F19" s="117"/>
      <c r="G19" s="13"/>
      <c r="H19" s="13"/>
      <c r="I19" s="13"/>
      <c r="J19" s="13"/>
      <c r="K19" s="13"/>
      <c r="L19" s="13"/>
      <c r="M19" s="13"/>
      <c r="N19" s="13"/>
      <c r="O19" s="13"/>
      <c r="P19" s="13"/>
      <c r="Q19" s="13"/>
      <c r="R19" s="13"/>
      <c r="S19" s="13"/>
      <c r="T19" s="13"/>
      <c r="U19" s="13"/>
      <c r="V19" s="13"/>
      <c r="W19" s="13"/>
      <c r="X19" s="13"/>
      <c r="Y19" s="13"/>
      <c r="Z19" s="13"/>
      <c r="AA19" s="13"/>
    </row>
    <row r="20" spans="1:27">
      <c r="A20" s="13"/>
      <c r="B20" s="21" t="s">
        <v>45</v>
      </c>
      <c r="C20" s="21"/>
      <c r="D20" s="21" t="s">
        <v>46</v>
      </c>
      <c r="E20" s="22">
        <v>7.4999999999999997E-2</v>
      </c>
      <c r="F20" s="117"/>
      <c r="G20" s="13"/>
      <c r="H20" s="13"/>
      <c r="I20" s="13"/>
      <c r="J20" s="13"/>
      <c r="K20" s="13"/>
      <c r="L20" s="13"/>
      <c r="M20" s="13"/>
      <c r="N20" s="13"/>
      <c r="O20" s="13"/>
      <c r="P20" s="13"/>
      <c r="Q20" s="13"/>
      <c r="R20" s="13"/>
      <c r="S20" s="13"/>
      <c r="T20" s="13"/>
      <c r="U20" s="13"/>
      <c r="V20" s="13"/>
      <c r="W20" s="13"/>
      <c r="X20" s="13"/>
      <c r="Y20" s="13"/>
      <c r="Z20" s="13"/>
      <c r="AA20" s="13"/>
    </row>
    <row r="21" spans="1:27">
      <c r="A21" s="13"/>
      <c r="B21" s="24" t="s">
        <v>47</v>
      </c>
      <c r="C21" s="24"/>
      <c r="D21" s="24" t="s">
        <v>48</v>
      </c>
      <c r="E21" s="25">
        <v>0.1</v>
      </c>
      <c r="F21" s="117"/>
      <c r="G21" s="13"/>
      <c r="H21" s="13"/>
      <c r="I21" s="13"/>
      <c r="J21" s="13"/>
      <c r="K21" s="13"/>
      <c r="L21" s="13"/>
      <c r="M21" s="13"/>
      <c r="N21" s="13"/>
      <c r="O21" s="13"/>
      <c r="P21" s="13"/>
      <c r="Q21" s="13"/>
      <c r="R21" s="13"/>
      <c r="S21" s="13"/>
      <c r="T21" s="13"/>
      <c r="U21" s="13"/>
      <c r="V21" s="13"/>
      <c r="W21" s="13"/>
      <c r="X21" s="13"/>
      <c r="Y21" s="13"/>
      <c r="Z21" s="13"/>
      <c r="AA21" s="13"/>
    </row>
    <row r="22" spans="1:27">
      <c r="A22" s="13"/>
      <c r="B22" s="13" t="s">
        <v>49</v>
      </c>
      <c r="C22" s="13"/>
      <c r="D22" s="13"/>
      <c r="E22" s="13"/>
      <c r="F22" s="13"/>
      <c r="G22" s="13"/>
      <c r="H22" s="13"/>
      <c r="I22" s="13"/>
      <c r="J22" s="13"/>
      <c r="K22" s="13"/>
      <c r="L22" s="13"/>
      <c r="M22" s="13"/>
      <c r="N22" s="13"/>
      <c r="O22" s="13"/>
      <c r="P22" s="13"/>
      <c r="Q22" s="13"/>
      <c r="R22" s="13"/>
      <c r="S22" s="13"/>
      <c r="T22" s="13"/>
      <c r="U22" s="13"/>
      <c r="V22" s="13"/>
      <c r="W22" s="13"/>
      <c r="X22" s="13"/>
      <c r="Y22" s="13"/>
      <c r="Z22" s="13"/>
    </row>
    <row r="23" spans="1:27">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row>
    <row r="24" spans="1:27">
      <c r="A24" s="13"/>
      <c r="B24" s="13"/>
      <c r="C24" s="13"/>
      <c r="D24" s="13"/>
      <c r="E24" s="13"/>
      <c r="F24" s="13"/>
      <c r="G24" s="13"/>
      <c r="H24" s="13"/>
      <c r="I24" s="13"/>
      <c r="J24" s="13"/>
      <c r="K24" s="13"/>
      <c r="L24" s="13"/>
      <c r="M24" s="13"/>
      <c r="N24" s="13"/>
      <c r="O24" s="13"/>
      <c r="P24" s="13"/>
      <c r="Q24" s="13"/>
      <c r="R24" s="13"/>
      <c r="S24" s="13"/>
      <c r="T24" s="13"/>
      <c r="U24" s="13"/>
      <c r="V24" s="13"/>
      <c r="W24" s="13"/>
      <c r="X24" s="13"/>
      <c r="Y24" s="13"/>
      <c r="Z24" s="13"/>
    </row>
    <row r="25" spans="1:27" ht="18">
      <c r="A25" s="13"/>
      <c r="B25" s="15" t="s">
        <v>50</v>
      </c>
      <c r="C25" s="13"/>
      <c r="D25" s="13"/>
      <c r="E25" s="13"/>
      <c r="F25" s="13"/>
      <c r="G25" s="13"/>
      <c r="H25" s="13"/>
      <c r="I25" s="13"/>
      <c r="J25" s="13"/>
      <c r="K25" s="13"/>
      <c r="L25" s="13"/>
      <c r="M25" s="13"/>
      <c r="N25" s="13"/>
      <c r="O25" s="13"/>
      <c r="P25" s="13"/>
      <c r="Q25" s="13"/>
      <c r="R25" s="13"/>
      <c r="S25" s="13"/>
      <c r="T25" s="13"/>
      <c r="U25" s="13"/>
      <c r="V25" s="13"/>
      <c r="W25" s="13"/>
      <c r="X25" s="13"/>
      <c r="Y25" s="13"/>
      <c r="Z25" s="13"/>
    </row>
    <row r="26" spans="1:27" ht="13.5" customHeight="1">
      <c r="A26" s="13"/>
      <c r="B26" s="16" t="s">
        <v>10</v>
      </c>
      <c r="C26" s="26" t="s">
        <v>51</v>
      </c>
      <c r="D26" s="27"/>
      <c r="E26" s="27"/>
      <c r="F26" s="27"/>
      <c r="G26" s="27"/>
      <c r="H26" s="27"/>
      <c r="I26" s="27"/>
      <c r="J26" s="28"/>
      <c r="K26" s="13"/>
      <c r="L26" s="13"/>
      <c r="M26" s="13"/>
      <c r="N26" s="13"/>
      <c r="O26" s="13"/>
      <c r="P26" s="13"/>
      <c r="Q26" s="13"/>
      <c r="R26" s="13"/>
      <c r="S26" s="13"/>
      <c r="T26" s="13"/>
      <c r="U26" s="13"/>
      <c r="V26" s="13"/>
      <c r="W26" s="13"/>
      <c r="X26" s="13"/>
      <c r="Y26" s="13"/>
      <c r="Z26" s="13"/>
    </row>
    <row r="27" spans="1:27">
      <c r="A27" s="13"/>
      <c r="B27" s="29" t="s">
        <v>52</v>
      </c>
      <c r="C27" s="30" t="s">
        <v>53</v>
      </c>
      <c r="D27" s="31"/>
      <c r="E27" s="31"/>
      <c r="F27" s="31"/>
      <c r="G27" s="31"/>
      <c r="H27" s="31"/>
      <c r="I27" s="31"/>
      <c r="J27" s="32"/>
      <c r="K27" s="13"/>
      <c r="L27" s="13"/>
      <c r="M27" s="13"/>
      <c r="N27" s="13"/>
      <c r="O27" s="13"/>
      <c r="P27" s="13"/>
      <c r="Q27" s="13"/>
      <c r="R27" s="13"/>
      <c r="S27" s="13"/>
      <c r="T27" s="13"/>
      <c r="U27" s="13"/>
      <c r="V27" s="13"/>
      <c r="W27" s="13"/>
      <c r="X27" s="13"/>
      <c r="Y27" s="13"/>
      <c r="Z27" s="13"/>
    </row>
    <row r="28" spans="1:27">
      <c r="A28" s="13"/>
      <c r="B28" s="33" t="s">
        <v>54</v>
      </c>
      <c r="C28" s="34" t="s">
        <v>55</v>
      </c>
      <c r="D28" s="31"/>
      <c r="E28" s="31"/>
      <c r="F28" s="31"/>
      <c r="G28" s="31"/>
      <c r="H28" s="31"/>
      <c r="I28" s="31"/>
      <c r="J28" s="32"/>
      <c r="K28" s="13"/>
      <c r="L28" s="13"/>
      <c r="M28" s="13"/>
      <c r="N28" s="13"/>
      <c r="O28" s="13"/>
      <c r="P28" s="13"/>
      <c r="Q28" s="13"/>
      <c r="R28" s="13"/>
      <c r="S28" s="13"/>
      <c r="T28" s="13"/>
      <c r="U28" s="13"/>
      <c r="V28" s="13"/>
      <c r="W28" s="13"/>
      <c r="X28" s="13"/>
      <c r="Y28" s="13"/>
      <c r="Z28" s="13"/>
    </row>
    <row r="29" spans="1:27">
      <c r="A29" s="13"/>
      <c r="B29" s="13"/>
      <c r="C29" s="35"/>
      <c r="D29" s="13"/>
      <c r="E29" s="13"/>
      <c r="F29" s="13"/>
      <c r="G29" s="13"/>
      <c r="H29" s="13"/>
      <c r="I29" s="13"/>
      <c r="J29" s="13"/>
      <c r="K29" s="13"/>
      <c r="L29" s="13"/>
      <c r="M29" s="13"/>
      <c r="N29" s="13"/>
      <c r="O29" s="13"/>
      <c r="P29" s="13"/>
      <c r="Q29" s="13"/>
      <c r="R29" s="13"/>
      <c r="S29" s="13"/>
      <c r="T29" s="13"/>
      <c r="U29" s="13"/>
      <c r="V29" s="13"/>
      <c r="W29" s="13"/>
      <c r="X29" s="13"/>
      <c r="Y29" s="13"/>
      <c r="Z29" s="13"/>
    </row>
    <row r="30" spans="1:27">
      <c r="A30" s="13"/>
      <c r="B30" s="13"/>
      <c r="C30" s="13"/>
      <c r="D30" s="13"/>
      <c r="E30" s="13"/>
      <c r="F30" s="13"/>
      <c r="G30" s="13"/>
      <c r="H30" s="13"/>
      <c r="I30" s="13"/>
      <c r="J30" s="13"/>
      <c r="K30" s="13"/>
      <c r="L30" s="13"/>
      <c r="M30" s="13"/>
      <c r="N30" s="13"/>
      <c r="O30" s="13"/>
      <c r="P30" s="13"/>
      <c r="Q30" s="13"/>
      <c r="R30" s="13"/>
      <c r="S30" s="13"/>
      <c r="T30" s="13"/>
      <c r="U30" s="13"/>
      <c r="V30" s="13"/>
      <c r="W30" s="13"/>
      <c r="X30" s="13"/>
      <c r="Y30" s="13"/>
      <c r="Z30" s="13"/>
    </row>
    <row r="31" spans="1:27" ht="18">
      <c r="A31" s="13"/>
      <c r="B31" s="15" t="s">
        <v>56</v>
      </c>
      <c r="C31" s="13"/>
      <c r="D31" s="13"/>
      <c r="E31" s="13"/>
      <c r="F31" s="13"/>
      <c r="G31" s="13"/>
      <c r="H31" s="13"/>
      <c r="I31" s="13"/>
      <c r="J31" s="13"/>
      <c r="K31" s="13"/>
      <c r="L31" s="13"/>
      <c r="M31" s="13"/>
      <c r="N31" s="13"/>
      <c r="O31" s="13"/>
      <c r="P31" s="13"/>
      <c r="Q31" s="13"/>
      <c r="R31" s="13"/>
      <c r="S31" s="13"/>
      <c r="T31" s="13"/>
      <c r="U31" s="13"/>
      <c r="V31" s="13"/>
      <c r="W31" s="13"/>
      <c r="X31" s="13"/>
      <c r="Y31" s="13"/>
      <c r="Z31" s="13"/>
    </row>
    <row r="32" spans="1:27" ht="15.5">
      <c r="A32" s="13"/>
      <c r="B32" s="36" t="s">
        <v>57</v>
      </c>
      <c r="C32" s="13"/>
      <c r="D32" s="13"/>
      <c r="E32" s="13"/>
      <c r="F32" s="13"/>
      <c r="G32" s="13"/>
      <c r="H32" s="13"/>
      <c r="I32" s="13"/>
      <c r="J32" s="13"/>
      <c r="K32" s="13"/>
      <c r="L32" s="13"/>
      <c r="M32" s="13"/>
      <c r="N32" s="13"/>
      <c r="O32" s="13"/>
      <c r="P32" s="13"/>
      <c r="Q32" s="13"/>
      <c r="R32" s="13"/>
      <c r="S32" s="13"/>
      <c r="T32" s="13"/>
      <c r="U32" s="13"/>
      <c r="V32" s="13"/>
      <c r="W32" s="13"/>
      <c r="X32" s="13"/>
      <c r="Y32" s="13"/>
      <c r="Z32" s="13"/>
    </row>
    <row r="33" spans="1:26" ht="13.5" thickBot="1">
      <c r="A33" s="13"/>
      <c r="B33" s="17" t="s">
        <v>58</v>
      </c>
      <c r="C33" s="17" t="s">
        <v>59</v>
      </c>
      <c r="D33" s="17" t="s">
        <v>60</v>
      </c>
      <c r="E33" s="17" t="s">
        <v>61</v>
      </c>
      <c r="F33" s="17" t="s">
        <v>62</v>
      </c>
      <c r="G33" s="17" t="s">
        <v>63</v>
      </c>
      <c r="H33" s="17" t="s">
        <v>64</v>
      </c>
      <c r="I33" s="17" t="s">
        <v>65</v>
      </c>
      <c r="J33" s="17" t="s">
        <v>66</v>
      </c>
      <c r="K33" s="17" t="s">
        <v>67</v>
      </c>
      <c r="L33" s="37" t="s">
        <v>68</v>
      </c>
      <c r="M33" s="13"/>
      <c r="N33" s="13"/>
      <c r="O33" s="13"/>
      <c r="P33" s="13"/>
      <c r="Q33" s="13"/>
      <c r="R33" s="13"/>
      <c r="S33" s="13"/>
      <c r="T33" s="13"/>
      <c r="U33" s="13"/>
      <c r="V33" s="13"/>
      <c r="W33" s="13"/>
      <c r="X33" s="13"/>
      <c r="Y33" s="13"/>
      <c r="Z33" s="13"/>
    </row>
    <row r="34" spans="1:26">
      <c r="A34" s="13"/>
      <c r="B34" s="38" t="s">
        <v>69</v>
      </c>
      <c r="C34" s="39">
        <v>79</v>
      </c>
      <c r="D34" s="40">
        <v>0.81076522900000003</v>
      </c>
      <c r="E34" s="41">
        <v>0.38010643401740257</v>
      </c>
      <c r="F34" s="41">
        <v>0.15218890500000001</v>
      </c>
      <c r="G34" s="40">
        <v>0.61316698543210268</v>
      </c>
      <c r="H34" s="41">
        <v>7.6729343974656375E-2</v>
      </c>
      <c r="I34" s="40">
        <v>0.66412484944747485</v>
      </c>
      <c r="J34" s="42">
        <v>0.33577191000000001</v>
      </c>
      <c r="K34" s="41">
        <v>0.31655397899999999</v>
      </c>
      <c r="L34" s="43">
        <v>0.20306222453931391</v>
      </c>
      <c r="M34" s="13"/>
      <c r="N34" s="13"/>
      <c r="O34" s="13"/>
      <c r="P34" s="13"/>
      <c r="Q34" s="13"/>
      <c r="R34" s="13"/>
      <c r="S34" s="13"/>
      <c r="T34" s="13"/>
      <c r="U34" s="13"/>
      <c r="V34" s="13"/>
      <c r="W34" s="13"/>
      <c r="X34" s="13"/>
      <c r="Y34" s="13"/>
      <c r="Z34" s="13"/>
    </row>
    <row r="35" spans="1:26">
      <c r="A35" s="13"/>
      <c r="B35" s="44" t="s">
        <v>70</v>
      </c>
      <c r="C35" s="45">
        <v>41</v>
      </c>
      <c r="D35" s="46">
        <v>1.202473168</v>
      </c>
      <c r="E35" s="47">
        <v>0.26931107098662044</v>
      </c>
      <c r="F35" s="47">
        <v>0.101640128</v>
      </c>
      <c r="G35" s="46">
        <v>0.96822298454413747</v>
      </c>
      <c r="H35" s="47">
        <v>9.6252043799440926E-2</v>
      </c>
      <c r="I35" s="46">
        <v>1.0713418247877844</v>
      </c>
      <c r="J35" s="48">
        <v>0.31498167199999999</v>
      </c>
      <c r="K35" s="47">
        <v>0.31458755599999999</v>
      </c>
      <c r="L35" s="49">
        <v>0.23276320092652106</v>
      </c>
      <c r="M35" s="13"/>
      <c r="N35" s="13"/>
      <c r="O35" s="13"/>
      <c r="P35" s="13"/>
      <c r="Q35" s="13"/>
      <c r="R35" s="13"/>
      <c r="S35" s="13"/>
      <c r="T35" s="13"/>
      <c r="U35" s="13"/>
      <c r="V35" s="13"/>
      <c r="W35" s="13"/>
      <c r="X35" s="13"/>
      <c r="Y35" s="13"/>
      <c r="Z35" s="13"/>
    </row>
    <row r="36" spans="1:26">
      <c r="A36" s="13"/>
      <c r="B36" s="44" t="s">
        <v>71</v>
      </c>
      <c r="C36" s="45">
        <v>38</v>
      </c>
      <c r="D36" s="46">
        <v>0.84020969499999998</v>
      </c>
      <c r="E36" s="47">
        <v>0.87483303956571978</v>
      </c>
      <c r="F36" s="47">
        <v>0.17711139400000001</v>
      </c>
      <c r="G36" s="46">
        <v>0.48852521173196967</v>
      </c>
      <c r="H36" s="47">
        <v>8.0758870236716046E-2</v>
      </c>
      <c r="I36" s="46">
        <v>0.53144403129325923</v>
      </c>
      <c r="J36" s="48">
        <v>0.30537908000000002</v>
      </c>
      <c r="K36" s="47">
        <v>0.22894431500000001</v>
      </c>
      <c r="L36" s="49">
        <v>0.52482586943356802</v>
      </c>
      <c r="M36" s="13"/>
      <c r="N36" s="13"/>
      <c r="O36" s="13"/>
      <c r="P36" s="13"/>
      <c r="Q36" s="13"/>
      <c r="R36" s="13"/>
      <c r="S36" s="13"/>
      <c r="T36" s="13"/>
      <c r="U36" s="13"/>
      <c r="V36" s="13"/>
      <c r="W36" s="13"/>
      <c r="X36" s="13"/>
      <c r="Y36" s="13"/>
      <c r="Z36" s="13"/>
    </row>
    <row r="37" spans="1:26" ht="13">
      <c r="A37" s="13"/>
      <c r="B37" s="44" t="s">
        <v>72</v>
      </c>
      <c r="C37" s="45">
        <v>135</v>
      </c>
      <c r="D37" s="46">
        <v>0.95488539299999997</v>
      </c>
      <c r="E37" s="47">
        <v>0.22627183923542449</v>
      </c>
      <c r="F37" s="47">
        <v>0.13901377400000001</v>
      </c>
      <c r="G37" s="46">
        <v>0.79918970304086034</v>
      </c>
      <c r="H37" s="47">
        <v>4.5271788609947503E-2</v>
      </c>
      <c r="I37" s="46">
        <v>0.83708608743976121</v>
      </c>
      <c r="J37" s="48">
        <v>0.34965877000000001</v>
      </c>
      <c r="K37" s="47">
        <v>0.31451182</v>
      </c>
      <c r="L37" s="49">
        <v>0.21720646564332152</v>
      </c>
      <c r="M37" s="13"/>
      <c r="N37" s="50"/>
      <c r="O37" s="13"/>
      <c r="P37" s="13"/>
      <c r="Q37" s="13"/>
      <c r="R37" s="13"/>
      <c r="S37" s="13"/>
      <c r="T37" s="13"/>
      <c r="U37" s="13"/>
      <c r="V37" s="13"/>
      <c r="W37" s="13"/>
      <c r="X37" s="13"/>
      <c r="Y37" s="13"/>
      <c r="Z37" s="13"/>
    </row>
    <row r="38" spans="1:26">
      <c r="A38" s="13"/>
      <c r="B38" s="44" t="s">
        <v>73</v>
      </c>
      <c r="C38" s="45">
        <v>23</v>
      </c>
      <c r="D38" s="46">
        <v>1.6538328170000001</v>
      </c>
      <c r="E38" s="47">
        <v>1.3662985291219447</v>
      </c>
      <c r="F38" s="47">
        <v>0.172584765</v>
      </c>
      <c r="G38" s="46">
        <v>0.77626648787145036</v>
      </c>
      <c r="H38" s="47">
        <v>0.14099539754395496</v>
      </c>
      <c r="I38" s="46">
        <v>0.90368140712164768</v>
      </c>
      <c r="J38" s="48">
        <v>0.31393432700000001</v>
      </c>
      <c r="K38" s="47">
        <v>0.298785778</v>
      </c>
      <c r="L38" s="49">
        <v>0.39541028200004669</v>
      </c>
      <c r="M38" s="13"/>
      <c r="N38" s="13"/>
      <c r="O38" s="13"/>
      <c r="P38" s="13"/>
      <c r="Q38" s="13"/>
      <c r="R38" s="13"/>
      <c r="S38" s="13"/>
      <c r="T38" s="13"/>
      <c r="U38" s="13"/>
      <c r="V38" s="13"/>
      <c r="W38" s="13"/>
      <c r="X38" s="13"/>
      <c r="Y38" s="13"/>
      <c r="Z38" s="13"/>
    </row>
    <row r="39" spans="1:26">
      <c r="A39" s="13"/>
      <c r="B39" s="44" t="s">
        <v>74</v>
      </c>
      <c r="C39" s="45">
        <v>56</v>
      </c>
      <c r="D39" s="46">
        <v>1.50481946</v>
      </c>
      <c r="E39" s="47">
        <v>0.27657313815238005</v>
      </c>
      <c r="F39" s="47">
        <v>0.187362998</v>
      </c>
      <c r="G39" s="46">
        <v>1.2286712217001607</v>
      </c>
      <c r="H39" s="47">
        <v>6.8127818119560687E-2</v>
      </c>
      <c r="I39" s="46">
        <v>1.318497585388595</v>
      </c>
      <c r="J39" s="48">
        <v>0.31628880999999998</v>
      </c>
      <c r="K39" s="47">
        <v>0.31551829100000001</v>
      </c>
      <c r="L39" s="49">
        <v>0.53599320188718091</v>
      </c>
      <c r="M39" s="13"/>
      <c r="N39" s="13"/>
      <c r="O39" s="13"/>
      <c r="P39" s="13"/>
      <c r="Q39" s="13"/>
      <c r="R39" s="13"/>
      <c r="S39" s="13"/>
      <c r="T39" s="13"/>
      <c r="U39" s="13"/>
      <c r="V39" s="13"/>
      <c r="W39" s="13"/>
      <c r="X39" s="13"/>
      <c r="Y39" s="13"/>
      <c r="Z39" s="13"/>
    </row>
    <row r="40" spans="1:26">
      <c r="A40" s="13"/>
      <c r="B40" s="44" t="s">
        <v>75</v>
      </c>
      <c r="C40" s="45">
        <v>129</v>
      </c>
      <c r="D40" s="46">
        <v>1.723644827</v>
      </c>
      <c r="E40" s="47">
        <v>6.1889333906297361</v>
      </c>
      <c r="F40" s="47">
        <v>0.178965085</v>
      </c>
      <c r="G40" s="46">
        <v>0.28343219551273469</v>
      </c>
      <c r="H40" s="47">
        <v>0.15222624547380473</v>
      </c>
      <c r="I40" s="46">
        <v>0.33432527723288574</v>
      </c>
      <c r="J40" s="48">
        <v>0.28057960599999998</v>
      </c>
      <c r="K40" s="47">
        <v>0.28599340899999998</v>
      </c>
      <c r="L40" s="49">
        <v>1.1323065336112053</v>
      </c>
      <c r="M40" s="13"/>
      <c r="N40" s="13"/>
      <c r="O40" s="13"/>
      <c r="P40" s="13"/>
      <c r="Q40" s="13"/>
      <c r="R40" s="13"/>
      <c r="S40" s="13"/>
      <c r="T40" s="13"/>
      <c r="U40" s="13"/>
      <c r="V40" s="13"/>
      <c r="W40" s="13"/>
      <c r="X40" s="13"/>
      <c r="Y40" s="13"/>
      <c r="Z40" s="13"/>
    </row>
    <row r="41" spans="1:26">
      <c r="A41" s="13"/>
      <c r="B41" s="44" t="s">
        <v>76</v>
      </c>
      <c r="C41" s="45">
        <v>66</v>
      </c>
      <c r="D41" s="46">
        <v>0.60687602799999996</v>
      </c>
      <c r="E41" s="47">
        <v>2.9393259898135984</v>
      </c>
      <c r="F41" s="47">
        <v>0.19337039</v>
      </c>
      <c r="G41" s="46">
        <v>0.18003129689060351</v>
      </c>
      <c r="H41" s="47">
        <v>0.15980797756460247</v>
      </c>
      <c r="I41" s="46">
        <v>0.21427398985384455</v>
      </c>
      <c r="J41" s="48">
        <v>0.19004615</v>
      </c>
      <c r="K41" s="47">
        <v>0.18204036100000001</v>
      </c>
      <c r="L41" s="49" t="e">
        <v>#DIV/0!</v>
      </c>
      <c r="M41" s="13"/>
      <c r="N41" s="13"/>
      <c r="O41" s="13"/>
      <c r="P41" s="13"/>
      <c r="Q41" s="13"/>
      <c r="R41" s="13"/>
      <c r="S41" s="13"/>
      <c r="T41" s="13"/>
      <c r="U41" s="13"/>
      <c r="V41" s="13"/>
      <c r="W41" s="13"/>
      <c r="X41" s="13"/>
      <c r="Y41" s="13"/>
      <c r="Z41" s="13"/>
    </row>
    <row r="42" spans="1:26">
      <c r="A42" s="13"/>
      <c r="B42" s="44" t="s">
        <v>77</v>
      </c>
      <c r="C42" s="45">
        <v>56</v>
      </c>
      <c r="D42" s="46">
        <v>0.74938216099999999</v>
      </c>
      <c r="E42" s="47">
        <v>0.45900555085592892</v>
      </c>
      <c r="F42" s="47">
        <v>0.18854892100000001</v>
      </c>
      <c r="G42" s="46">
        <v>0.54601362586930069</v>
      </c>
      <c r="H42" s="47">
        <v>1.8099778871734723E-2</v>
      </c>
      <c r="I42" s="46">
        <v>0.5560785241925057</v>
      </c>
      <c r="J42" s="48">
        <v>0.20174223499999999</v>
      </c>
      <c r="K42" s="47">
        <v>0.24367725800000001</v>
      </c>
      <c r="L42" s="49">
        <v>0.2370616454790197</v>
      </c>
      <c r="M42" s="13"/>
      <c r="N42" s="13"/>
      <c r="O42" s="13"/>
      <c r="P42" s="13"/>
      <c r="Q42" s="13"/>
      <c r="R42" s="13"/>
      <c r="S42" s="13"/>
      <c r="T42" s="13"/>
      <c r="U42" s="13"/>
      <c r="V42" s="13"/>
      <c r="W42" s="13"/>
      <c r="X42" s="13"/>
      <c r="Y42" s="13"/>
      <c r="Z42" s="13"/>
    </row>
    <row r="43" spans="1:26">
      <c r="A43" s="13"/>
      <c r="B43" s="44" t="s">
        <v>78</v>
      </c>
      <c r="C43" s="45">
        <v>19</v>
      </c>
      <c r="D43" s="46">
        <v>0.89470914999999995</v>
      </c>
      <c r="E43" s="47">
        <v>0.40510180778098115</v>
      </c>
      <c r="F43" s="47">
        <v>0.19391276199999999</v>
      </c>
      <c r="G43" s="46">
        <v>0.67446451728152879</v>
      </c>
      <c r="H43" s="47">
        <v>5.4528842868315421E-2</v>
      </c>
      <c r="I43" s="46">
        <v>0.71336339791441128</v>
      </c>
      <c r="J43" s="48">
        <v>0.28189441300000001</v>
      </c>
      <c r="K43" s="47">
        <v>0.27230546300000003</v>
      </c>
      <c r="L43" s="49">
        <v>0.26731360245153413</v>
      </c>
      <c r="M43" s="13"/>
      <c r="N43" s="13"/>
      <c r="O43" s="13"/>
      <c r="P43" s="13"/>
      <c r="Q43" s="13"/>
      <c r="R43" s="13"/>
      <c r="S43" s="13"/>
      <c r="T43" s="13"/>
      <c r="U43" s="13"/>
      <c r="V43" s="13"/>
      <c r="W43" s="13"/>
      <c r="X43" s="13"/>
      <c r="Y43" s="13"/>
      <c r="Z43" s="13"/>
    </row>
    <row r="44" spans="1:26">
      <c r="A44" s="13"/>
      <c r="B44" s="44" t="s">
        <v>79</v>
      </c>
      <c r="C44" s="45">
        <v>25</v>
      </c>
      <c r="D44" s="46">
        <v>0.98969882399999998</v>
      </c>
      <c r="E44" s="47">
        <v>0.19402542576937792</v>
      </c>
      <c r="F44" s="47">
        <v>0.18935455900000001</v>
      </c>
      <c r="G44" s="46">
        <v>0.85518961785273373</v>
      </c>
      <c r="H44" s="47">
        <v>3.3089277414568782E-2</v>
      </c>
      <c r="I44" s="46">
        <v>0.88445561506033832</v>
      </c>
      <c r="J44" s="48">
        <v>0.29387310900000002</v>
      </c>
      <c r="K44" s="47">
        <v>0.29112385800000001</v>
      </c>
      <c r="L44" s="49">
        <v>0.15801602450543625</v>
      </c>
      <c r="M44" s="13"/>
      <c r="N44" s="13"/>
      <c r="O44" s="13"/>
      <c r="P44" s="13"/>
      <c r="Q44" s="13"/>
      <c r="R44" s="13"/>
      <c r="S44" s="13"/>
      <c r="T44" s="13"/>
      <c r="U44" s="13"/>
      <c r="V44" s="13"/>
      <c r="W44" s="13"/>
      <c r="X44" s="13"/>
      <c r="Y44" s="13"/>
      <c r="Z44" s="13"/>
    </row>
    <row r="45" spans="1:26">
      <c r="A45" s="13"/>
      <c r="B45" s="44" t="s">
        <v>80</v>
      </c>
      <c r="C45" s="45">
        <v>78</v>
      </c>
      <c r="D45" s="46">
        <v>0.63075543199999995</v>
      </c>
      <c r="E45" s="47">
        <v>0.44514840171151004</v>
      </c>
      <c r="F45" s="47">
        <v>0.11556672599999999</v>
      </c>
      <c r="G45" s="46">
        <v>0.45257486926640655</v>
      </c>
      <c r="H45" s="47">
        <v>0.36257462976005633</v>
      </c>
      <c r="I45" s="46">
        <v>0.71000448114584058</v>
      </c>
      <c r="J45" s="48">
        <v>0.33079946999999998</v>
      </c>
      <c r="K45" s="47">
        <v>0.36855938500000002</v>
      </c>
      <c r="L45" s="49">
        <v>1.3782298660445271</v>
      </c>
      <c r="M45" s="13"/>
      <c r="N45" s="13"/>
      <c r="O45" s="13"/>
      <c r="P45" s="13"/>
      <c r="Q45" s="13"/>
      <c r="R45" s="13"/>
      <c r="S45" s="13"/>
      <c r="T45" s="13"/>
      <c r="U45" s="13"/>
      <c r="V45" s="13"/>
      <c r="W45" s="13"/>
      <c r="X45" s="13"/>
      <c r="Y45" s="13"/>
      <c r="Z45" s="13"/>
    </row>
    <row r="46" spans="1:26">
      <c r="A46" s="13"/>
      <c r="B46" s="44" t="s">
        <v>81</v>
      </c>
      <c r="C46" s="45">
        <v>88</v>
      </c>
      <c r="D46" s="46">
        <v>0.93500314699999998</v>
      </c>
      <c r="E46" s="47">
        <v>0.30759376290394541</v>
      </c>
      <c r="F46" s="47">
        <v>0.19044129600000001</v>
      </c>
      <c r="G46" s="46">
        <v>0.74859228372087727</v>
      </c>
      <c r="H46" s="47">
        <v>3.5245687496165773E-2</v>
      </c>
      <c r="I46" s="46">
        <v>0.77594085252446288</v>
      </c>
      <c r="J46" s="48">
        <v>0.27743994399999999</v>
      </c>
      <c r="K46" s="47">
        <v>0.27014384499999999</v>
      </c>
      <c r="L46" s="49">
        <v>0.15358985011805676</v>
      </c>
      <c r="M46" s="13"/>
      <c r="N46" s="13"/>
      <c r="O46" s="13"/>
      <c r="P46" s="13"/>
      <c r="Q46" s="13"/>
      <c r="R46" s="13"/>
      <c r="S46" s="13"/>
      <c r="T46" s="13"/>
      <c r="U46" s="13"/>
      <c r="V46" s="13"/>
      <c r="W46" s="13"/>
      <c r="X46" s="13"/>
      <c r="Y46" s="13"/>
      <c r="Z46" s="13"/>
    </row>
    <row r="47" spans="1:26">
      <c r="A47" s="13"/>
      <c r="B47" s="44" t="s">
        <v>82</v>
      </c>
      <c r="C47" s="45">
        <v>214</v>
      </c>
      <c r="D47" s="46">
        <v>0.84603990900000003</v>
      </c>
      <c r="E47" s="47">
        <v>0.30618230784635375</v>
      </c>
      <c r="F47" s="47">
        <v>0.15964735799999999</v>
      </c>
      <c r="G47" s="46">
        <v>0.67290158369737374</v>
      </c>
      <c r="H47" s="47">
        <v>4.5291810201835085E-2</v>
      </c>
      <c r="I47" s="46">
        <v>0.70482435459114678</v>
      </c>
      <c r="J47" s="48">
        <v>0.299100739</v>
      </c>
      <c r="K47" s="47">
        <v>0.30303037799999999</v>
      </c>
      <c r="L47" s="49">
        <v>0.157661668050362</v>
      </c>
      <c r="M47" s="13"/>
      <c r="N47" s="13"/>
      <c r="O47" s="13"/>
      <c r="P47" s="13"/>
      <c r="Q47" s="13"/>
      <c r="R47" s="13"/>
      <c r="S47" s="13"/>
      <c r="T47" s="13"/>
      <c r="U47" s="13"/>
      <c r="V47" s="13"/>
      <c r="W47" s="13"/>
      <c r="X47" s="13"/>
      <c r="Y47" s="13"/>
      <c r="Z47" s="13"/>
    </row>
    <row r="48" spans="1:26">
      <c r="A48" s="13"/>
      <c r="B48" s="44" t="s">
        <v>83</v>
      </c>
      <c r="C48" s="45">
        <v>12</v>
      </c>
      <c r="D48" s="46">
        <v>1.5791078430000001</v>
      </c>
      <c r="E48" s="47">
        <v>1.4940517967472375</v>
      </c>
      <c r="F48" s="47">
        <v>0.13084520399999999</v>
      </c>
      <c r="G48" s="46">
        <v>0.68699806551655096</v>
      </c>
      <c r="H48" s="47">
        <v>2.8779429696875719E-2</v>
      </c>
      <c r="I48" s="46">
        <v>0.70735534905539987</v>
      </c>
      <c r="J48" s="48">
        <v>0.26828579200000002</v>
      </c>
      <c r="K48" s="47">
        <v>0.28985419499999998</v>
      </c>
      <c r="L48" s="49">
        <v>0.36935794664027294</v>
      </c>
      <c r="M48" s="13"/>
      <c r="N48" s="13"/>
      <c r="O48" s="13"/>
      <c r="P48" s="13"/>
      <c r="Q48" s="13"/>
      <c r="R48" s="13"/>
      <c r="S48" s="13"/>
      <c r="T48" s="13"/>
      <c r="U48" s="13"/>
      <c r="V48" s="13"/>
      <c r="W48" s="13"/>
      <c r="X48" s="13"/>
      <c r="Y48" s="13"/>
      <c r="Z48" s="13"/>
    </row>
    <row r="49" spans="1:26">
      <c r="A49" s="13"/>
      <c r="B49" s="44" t="s">
        <v>84</v>
      </c>
      <c r="C49" s="45">
        <v>59</v>
      </c>
      <c r="D49" s="46">
        <v>1.1200481600000001</v>
      </c>
      <c r="E49" s="47">
        <v>0.30249420436366775</v>
      </c>
      <c r="F49" s="47">
        <v>0.13525467399999999</v>
      </c>
      <c r="G49" s="46">
        <v>0.88781350453176033</v>
      </c>
      <c r="H49" s="47">
        <v>4.0019739892463553E-2</v>
      </c>
      <c r="I49" s="46">
        <v>0.92482475049258617</v>
      </c>
      <c r="J49" s="48">
        <v>0.35541024700000001</v>
      </c>
      <c r="K49" s="47">
        <v>0.32604581599999999</v>
      </c>
      <c r="L49" s="49">
        <v>0.5724196077214172</v>
      </c>
      <c r="M49" s="13"/>
      <c r="N49" s="13"/>
      <c r="O49" s="13"/>
      <c r="P49" s="13"/>
      <c r="Q49" s="13"/>
      <c r="R49" s="13"/>
      <c r="S49" s="13"/>
      <c r="T49" s="13"/>
      <c r="U49" s="13"/>
      <c r="V49" s="13"/>
      <c r="W49" s="13"/>
      <c r="X49" s="13"/>
      <c r="Y49" s="13"/>
      <c r="Z49" s="13"/>
    </row>
    <row r="50" spans="1:26">
      <c r="A50" s="13"/>
      <c r="B50" s="44" t="s">
        <v>85</v>
      </c>
      <c r="C50" s="45">
        <v>7</v>
      </c>
      <c r="D50" s="46">
        <v>2.0806302520000002</v>
      </c>
      <c r="E50" s="47">
        <v>0.27653240929516698</v>
      </c>
      <c r="F50" s="47">
        <v>0.22479680499999999</v>
      </c>
      <c r="G50" s="46">
        <v>1.7133429643881808</v>
      </c>
      <c r="H50" s="47">
        <v>4.8115572257030767E-2</v>
      </c>
      <c r="I50" s="46">
        <v>1.7999485173328447</v>
      </c>
      <c r="J50" s="48">
        <v>0.241211332</v>
      </c>
      <c r="K50" s="47">
        <v>0.239321434</v>
      </c>
      <c r="L50" s="49">
        <v>0.18281359658434815</v>
      </c>
      <c r="M50" s="13"/>
      <c r="N50" s="13"/>
      <c r="O50" s="13"/>
      <c r="P50" s="13"/>
      <c r="Q50" s="13"/>
      <c r="R50" s="13"/>
      <c r="S50" s="13"/>
      <c r="T50" s="13"/>
      <c r="U50" s="13"/>
      <c r="V50" s="13"/>
      <c r="W50" s="13"/>
      <c r="X50" s="13"/>
      <c r="Y50" s="13"/>
      <c r="Z50" s="13"/>
    </row>
    <row r="51" spans="1:26">
      <c r="A51" s="13"/>
      <c r="B51" s="44" t="s">
        <v>86</v>
      </c>
      <c r="C51" s="45">
        <v>89</v>
      </c>
      <c r="D51" s="46">
        <v>1.217617532</v>
      </c>
      <c r="E51" s="47">
        <v>0.20371255783551265</v>
      </c>
      <c r="F51" s="47">
        <v>0.151901647</v>
      </c>
      <c r="G51" s="46">
        <v>1.0382422067480102</v>
      </c>
      <c r="H51" s="47">
        <v>5.9383726747970392E-2</v>
      </c>
      <c r="I51" s="46">
        <v>1.1037893307527571</v>
      </c>
      <c r="J51" s="48">
        <v>0.32949959400000001</v>
      </c>
      <c r="K51" s="47">
        <v>0.32492155099999998</v>
      </c>
      <c r="L51" s="49">
        <v>0.23059460938339246</v>
      </c>
      <c r="M51" s="13"/>
      <c r="N51" s="13"/>
      <c r="O51" s="13"/>
      <c r="P51" s="13"/>
      <c r="Q51" s="13"/>
      <c r="R51" s="13"/>
      <c r="S51" s="13"/>
      <c r="T51" s="13"/>
      <c r="U51" s="13"/>
      <c r="V51" s="13"/>
      <c r="W51" s="13"/>
      <c r="X51" s="13"/>
      <c r="Y51" s="13"/>
      <c r="Z51" s="13"/>
    </row>
    <row r="52" spans="1:26">
      <c r="A52" s="13"/>
      <c r="B52" s="44" t="s">
        <v>87</v>
      </c>
      <c r="C52" s="45">
        <v>17</v>
      </c>
      <c r="D52" s="46">
        <v>0.71786735899999998</v>
      </c>
      <c r="E52" s="47">
        <v>0.3412600167619656</v>
      </c>
      <c r="F52" s="47">
        <v>8.1447959999999993E-3</v>
      </c>
      <c r="G52" s="46">
        <v>0.53633007456848147</v>
      </c>
      <c r="H52" s="47">
        <v>0.10597336698524457</v>
      </c>
      <c r="I52" s="46">
        <v>0.59990391198964388</v>
      </c>
      <c r="J52" s="48">
        <v>0.482313186</v>
      </c>
      <c r="K52" s="47">
        <v>0.50900321000000004</v>
      </c>
      <c r="L52" s="49">
        <v>0.58468131117301458</v>
      </c>
      <c r="M52" s="13"/>
      <c r="N52" s="13"/>
      <c r="O52" s="13"/>
      <c r="P52" s="13"/>
      <c r="Q52" s="13"/>
      <c r="R52" s="13"/>
      <c r="S52" s="13"/>
      <c r="T52" s="13"/>
      <c r="U52" s="13"/>
      <c r="V52" s="13"/>
      <c r="W52" s="13"/>
      <c r="X52" s="13"/>
      <c r="Y52" s="13"/>
      <c r="Z52" s="13"/>
    </row>
    <row r="53" spans="1:26">
      <c r="A53" s="13"/>
      <c r="B53" s="44" t="s">
        <v>88</v>
      </c>
      <c r="C53" s="45">
        <v>213</v>
      </c>
      <c r="D53" s="46">
        <v>0.82668877600000001</v>
      </c>
      <c r="E53" s="47">
        <v>0.16135379630615909</v>
      </c>
      <c r="F53" s="47">
        <v>0.179243339</v>
      </c>
      <c r="G53" s="46">
        <v>0.73001171614507621</v>
      </c>
      <c r="H53" s="47">
        <v>7.688894017028719E-2</v>
      </c>
      <c r="I53" s="46">
        <v>0.79081678024715918</v>
      </c>
      <c r="J53" s="48">
        <v>0.34068252300000001</v>
      </c>
      <c r="K53" s="47">
        <v>0.331424361</v>
      </c>
      <c r="L53" s="49">
        <v>0.21479588859832563</v>
      </c>
      <c r="M53" s="13"/>
      <c r="N53" s="13"/>
      <c r="O53" s="13"/>
      <c r="P53" s="13"/>
      <c r="Q53" s="13"/>
      <c r="R53" s="13"/>
      <c r="S53" s="13"/>
      <c r="T53" s="13"/>
      <c r="U53" s="13"/>
      <c r="V53" s="13"/>
      <c r="W53" s="13"/>
      <c r="X53" s="13"/>
      <c r="Y53" s="13"/>
      <c r="Z53" s="13"/>
    </row>
    <row r="54" spans="1:26">
      <c r="A54" s="13"/>
      <c r="B54" s="44" t="s">
        <v>89</v>
      </c>
      <c r="C54" s="45">
        <v>36</v>
      </c>
      <c r="D54" s="46">
        <v>1.2129637550000001</v>
      </c>
      <c r="E54" s="47">
        <v>0.2598747904743503</v>
      </c>
      <c r="F54" s="47">
        <v>9.9920367999999996E-2</v>
      </c>
      <c r="G54" s="46">
        <v>0.9830260840531182</v>
      </c>
      <c r="H54" s="47">
        <v>8.5599002698208804E-2</v>
      </c>
      <c r="I54" s="46">
        <v>1.0750492256174538</v>
      </c>
      <c r="J54" s="48">
        <v>0.35265381699999998</v>
      </c>
      <c r="K54" s="47">
        <v>0.38512054699999998</v>
      </c>
      <c r="L54" s="49">
        <v>0.3997788336657836</v>
      </c>
      <c r="M54" s="13"/>
      <c r="N54" s="13"/>
      <c r="O54" s="13"/>
      <c r="P54" s="13"/>
      <c r="Q54" s="13"/>
      <c r="R54" s="13"/>
      <c r="S54" s="13"/>
      <c r="T54" s="13"/>
      <c r="U54" s="13"/>
      <c r="V54" s="13"/>
      <c r="W54" s="13"/>
      <c r="X54" s="13"/>
      <c r="Y54" s="13"/>
      <c r="Z54" s="13"/>
    </row>
    <row r="55" spans="1:26">
      <c r="A55" s="13"/>
      <c r="B55" s="44" t="s">
        <v>90</v>
      </c>
      <c r="C55" s="45">
        <v>101</v>
      </c>
      <c r="D55" s="46">
        <v>1.2305012870000001</v>
      </c>
      <c r="E55" s="47">
        <v>0.55619493810141285</v>
      </c>
      <c r="F55" s="47">
        <v>0.198831223</v>
      </c>
      <c r="G55" s="46">
        <v>0.85120099902430424</v>
      </c>
      <c r="H55" s="47">
        <v>6.7379388179333033E-2</v>
      </c>
      <c r="I55" s="46">
        <v>0.91269803415837558</v>
      </c>
      <c r="J55" s="48">
        <v>0.28407495599999999</v>
      </c>
      <c r="K55" s="47">
        <v>0.274432438</v>
      </c>
      <c r="L55" s="49">
        <v>0.30985514481229581</v>
      </c>
      <c r="M55" s="13"/>
      <c r="N55" s="13"/>
      <c r="O55" s="13"/>
      <c r="P55" s="13"/>
      <c r="Q55" s="13"/>
      <c r="R55" s="13"/>
      <c r="S55" s="13"/>
      <c r="T55" s="13"/>
      <c r="U55" s="13"/>
      <c r="V55" s="13"/>
      <c r="W55" s="13"/>
      <c r="X55" s="13"/>
      <c r="Y55" s="13"/>
      <c r="Z55" s="13"/>
    </row>
    <row r="56" spans="1:26">
      <c r="A56" s="13"/>
      <c r="B56" s="44" t="s">
        <v>91</v>
      </c>
      <c r="C56" s="45">
        <v>70</v>
      </c>
      <c r="D56" s="46">
        <v>1.232194089</v>
      </c>
      <c r="E56" s="47">
        <v>0.48703054530246553</v>
      </c>
      <c r="F56" s="47">
        <v>0.13378051599999999</v>
      </c>
      <c r="G56" s="46">
        <v>0.86659782873483449</v>
      </c>
      <c r="H56" s="47">
        <v>8.6593999432606247E-2</v>
      </c>
      <c r="I56" s="46">
        <v>0.94875425407378233</v>
      </c>
      <c r="J56" s="48">
        <v>0.250048039</v>
      </c>
      <c r="K56" s="47">
        <v>0.26891784299999999</v>
      </c>
      <c r="L56" s="49">
        <v>0.3042314199577858</v>
      </c>
      <c r="M56" s="13"/>
      <c r="N56" s="13"/>
      <c r="O56" s="13"/>
      <c r="P56" s="13"/>
      <c r="Q56" s="13"/>
      <c r="R56" s="13"/>
      <c r="S56" s="13"/>
      <c r="T56" s="13"/>
      <c r="U56" s="13"/>
      <c r="V56" s="13"/>
      <c r="W56" s="13"/>
      <c r="X56" s="13"/>
      <c r="Y56" s="13"/>
      <c r="Z56" s="13"/>
    </row>
    <row r="57" spans="1:26">
      <c r="A57" s="13"/>
      <c r="B57" s="44" t="s">
        <v>92</v>
      </c>
      <c r="C57" s="45">
        <v>188</v>
      </c>
      <c r="D57" s="46">
        <v>1.298581499</v>
      </c>
      <c r="E57" s="47">
        <v>0.22675644091249314</v>
      </c>
      <c r="F57" s="47">
        <v>1.5734399999999999E-2</v>
      </c>
      <c r="G57" s="46">
        <v>1.0616363959144088</v>
      </c>
      <c r="H57" s="47">
        <v>4.6908464337534109E-2</v>
      </c>
      <c r="I57" s="46">
        <v>1.1138871306589631</v>
      </c>
      <c r="J57" s="48">
        <v>0.422112343</v>
      </c>
      <c r="K57" s="47">
        <v>0.48745335499999998</v>
      </c>
      <c r="L57" s="49">
        <v>1.0120397147470301</v>
      </c>
      <c r="M57" s="13"/>
      <c r="N57" s="13"/>
      <c r="O57" s="13"/>
      <c r="P57" s="13"/>
      <c r="Q57" s="13"/>
      <c r="R57" s="13"/>
      <c r="S57" s="13"/>
      <c r="T57" s="13"/>
      <c r="U57" s="13"/>
      <c r="V57" s="13"/>
      <c r="W57" s="13"/>
      <c r="X57" s="13"/>
      <c r="Y57" s="13"/>
      <c r="Z57" s="13"/>
    </row>
    <row r="58" spans="1:26">
      <c r="A58" s="13"/>
      <c r="B58" s="44" t="s">
        <v>93</v>
      </c>
      <c r="C58" s="45">
        <v>105</v>
      </c>
      <c r="D58" s="46">
        <v>1.0993245949999999</v>
      </c>
      <c r="E58" s="47">
        <v>0.22673333969301052</v>
      </c>
      <c r="F58" s="47">
        <v>9.4889962999999994E-2</v>
      </c>
      <c r="G58" s="46">
        <v>0.9121370806993061</v>
      </c>
      <c r="H58" s="47">
        <v>3.0532147402454097E-2</v>
      </c>
      <c r="I58" s="46">
        <v>0.94086366892452344</v>
      </c>
      <c r="J58" s="48">
        <v>0.38518702999999999</v>
      </c>
      <c r="K58" s="47">
        <v>0.38501818199999999</v>
      </c>
      <c r="L58" s="49">
        <v>0.11123470334683516</v>
      </c>
      <c r="M58" s="13"/>
      <c r="N58" s="13"/>
      <c r="O58" s="13"/>
      <c r="P58" s="13"/>
      <c r="Q58" s="13"/>
      <c r="R58" s="13"/>
      <c r="S58" s="13"/>
      <c r="T58" s="13"/>
      <c r="U58" s="13"/>
      <c r="V58" s="13"/>
      <c r="W58" s="13"/>
      <c r="X58" s="13"/>
      <c r="Y58" s="13"/>
      <c r="Z58" s="13"/>
    </row>
    <row r="59" spans="1:26">
      <c r="A59" s="13"/>
      <c r="B59" s="44" t="s">
        <v>94</v>
      </c>
      <c r="C59" s="45">
        <v>9</v>
      </c>
      <c r="D59" s="46">
        <v>0.128232026</v>
      </c>
      <c r="E59" s="47">
        <v>1.2951769338004155</v>
      </c>
      <c r="F59" s="47">
        <v>7.5386102999999996E-2</v>
      </c>
      <c r="G59" s="46">
        <v>5.8352570672927442E-2</v>
      </c>
      <c r="H59" s="47">
        <v>3.3449905905946951E-2</v>
      </c>
      <c r="I59" s="46">
        <v>6.0372008682717353E-2</v>
      </c>
      <c r="J59" s="48">
        <v>0.68253235700000003</v>
      </c>
      <c r="K59" s="47">
        <v>0.55012756799999996</v>
      </c>
      <c r="L59" s="49">
        <v>0.53666419846567492</v>
      </c>
      <c r="M59" s="13"/>
      <c r="N59" s="13"/>
      <c r="O59" s="13"/>
      <c r="P59" s="13"/>
      <c r="Q59" s="13"/>
      <c r="R59" s="13"/>
      <c r="S59" s="13"/>
      <c r="T59" s="13"/>
      <c r="U59" s="13"/>
      <c r="V59" s="13"/>
      <c r="W59" s="13"/>
      <c r="X59" s="13"/>
      <c r="Y59" s="13"/>
      <c r="Z59" s="13"/>
    </row>
    <row r="60" spans="1:26">
      <c r="A60" s="13"/>
      <c r="B60" s="44" t="s">
        <v>95</v>
      </c>
      <c r="C60" s="45">
        <v>121</v>
      </c>
      <c r="D60" s="46">
        <v>1.1227179060000001</v>
      </c>
      <c r="E60" s="47">
        <v>0.28240369015400651</v>
      </c>
      <c r="F60" s="47">
        <v>0.13787876900000001</v>
      </c>
      <c r="G60" s="46">
        <v>0.90289377439914231</v>
      </c>
      <c r="H60" s="47">
        <v>7.4415563449938549E-2</v>
      </c>
      <c r="I60" s="46">
        <v>0.97548504355205645</v>
      </c>
      <c r="J60" s="48">
        <v>0.38522309300000002</v>
      </c>
      <c r="K60" s="47">
        <v>0.39409820899999998</v>
      </c>
      <c r="L60" s="49">
        <v>0.15479913661307942</v>
      </c>
      <c r="M60" s="13"/>
      <c r="N60" s="13"/>
      <c r="O60" s="13"/>
      <c r="P60" s="13"/>
      <c r="Q60" s="13"/>
      <c r="R60" s="13"/>
      <c r="S60" s="13"/>
      <c r="T60" s="13"/>
      <c r="U60" s="13"/>
      <c r="V60" s="13"/>
      <c r="W60" s="13"/>
      <c r="X60" s="13"/>
      <c r="Y60" s="13"/>
      <c r="Z60" s="13"/>
    </row>
    <row r="61" spans="1:26">
      <c r="A61" s="13"/>
      <c r="B61" s="44" t="s">
        <v>96</v>
      </c>
      <c r="C61" s="45">
        <v>16</v>
      </c>
      <c r="D61" s="46">
        <v>1.175053922</v>
      </c>
      <c r="E61" s="47">
        <v>0.11575931370441586</v>
      </c>
      <c r="F61" s="47">
        <v>0.133164798</v>
      </c>
      <c r="G61" s="46">
        <v>1.0678966369407801</v>
      </c>
      <c r="H61" s="47">
        <v>0.10188581439026392</v>
      </c>
      <c r="I61" s="46">
        <v>1.1890432798539725</v>
      </c>
      <c r="J61" s="48">
        <v>0.36543884199999999</v>
      </c>
      <c r="K61" s="47">
        <v>0.35000262599999998</v>
      </c>
      <c r="L61" s="49">
        <v>0.29052278314412383</v>
      </c>
      <c r="M61" s="13"/>
      <c r="N61" s="13"/>
      <c r="O61" s="13"/>
      <c r="P61" s="13"/>
      <c r="Q61" s="13"/>
      <c r="R61" s="13"/>
      <c r="S61" s="13"/>
      <c r="T61" s="13"/>
      <c r="U61" s="13"/>
      <c r="V61" s="13"/>
      <c r="W61" s="13"/>
      <c r="X61" s="13"/>
      <c r="Y61" s="13"/>
      <c r="Z61" s="13"/>
    </row>
    <row r="62" spans="1:26">
      <c r="A62" s="13"/>
      <c r="B62" s="44" t="s">
        <v>97</v>
      </c>
      <c r="C62" s="45">
        <v>149</v>
      </c>
      <c r="D62" s="46">
        <v>0.96679901999999995</v>
      </c>
      <c r="E62" s="47">
        <v>0.17671983140983147</v>
      </c>
      <c r="F62" s="47">
        <v>0.14273229500000001</v>
      </c>
      <c r="G62" s="46">
        <v>0.83960243758435982</v>
      </c>
      <c r="H62" s="47">
        <v>5.0814884366334905E-2</v>
      </c>
      <c r="I62" s="46">
        <v>0.88455078335678583</v>
      </c>
      <c r="J62" s="48">
        <v>0.33306982899999998</v>
      </c>
      <c r="K62" s="47">
        <v>0.36460862799999999</v>
      </c>
      <c r="L62" s="49">
        <v>0.25195003647879111</v>
      </c>
      <c r="M62" s="13"/>
      <c r="N62" s="13"/>
      <c r="O62" s="13"/>
      <c r="P62" s="13"/>
      <c r="Q62" s="13"/>
      <c r="R62" s="13"/>
      <c r="S62" s="13"/>
      <c r="T62" s="13"/>
      <c r="U62" s="13"/>
      <c r="V62" s="13"/>
      <c r="W62" s="13"/>
      <c r="X62" s="13"/>
      <c r="Y62" s="13"/>
      <c r="Z62" s="13"/>
    </row>
    <row r="63" spans="1:26">
      <c r="A63" s="13"/>
      <c r="B63" s="44" t="s">
        <v>98</v>
      </c>
      <c r="C63" s="45">
        <v>170</v>
      </c>
      <c r="D63" s="46">
        <v>1.087864937</v>
      </c>
      <c r="E63" s="47">
        <v>0.86384910545944871</v>
      </c>
      <c r="F63" s="47">
        <v>0.146236915</v>
      </c>
      <c r="G63" s="46">
        <v>0.62610121667076701</v>
      </c>
      <c r="H63" s="47">
        <v>0.13246573570437356</v>
      </c>
      <c r="I63" s="46">
        <v>0.72170200352733604</v>
      </c>
      <c r="J63" s="48">
        <v>0.31303439900000002</v>
      </c>
      <c r="K63" s="47">
        <v>0.34297199499999997</v>
      </c>
      <c r="L63" s="49">
        <v>0.15963702902629523</v>
      </c>
      <c r="M63" s="13"/>
      <c r="N63" s="13"/>
      <c r="O63" s="13"/>
      <c r="P63" s="13"/>
      <c r="Q63" s="13"/>
      <c r="R63" s="13"/>
      <c r="S63" s="13"/>
      <c r="T63" s="13"/>
      <c r="U63" s="13"/>
      <c r="V63" s="13"/>
      <c r="W63" s="13"/>
      <c r="X63" s="13"/>
      <c r="Y63" s="13"/>
      <c r="Z63" s="13"/>
    </row>
    <row r="64" spans="1:26">
      <c r="A64" s="13"/>
      <c r="B64" s="44" t="s">
        <v>99</v>
      </c>
      <c r="C64" s="45">
        <v>71</v>
      </c>
      <c r="D64" s="46">
        <v>0.76966386600000003</v>
      </c>
      <c r="E64" s="47">
        <v>0.36354566717337328</v>
      </c>
      <c r="F64" s="47">
        <v>0.11739893</v>
      </c>
      <c r="G64" s="46">
        <v>0.5826964927141598</v>
      </c>
      <c r="H64" s="47">
        <v>0.15554504570307542</v>
      </c>
      <c r="I64" s="46">
        <v>0.69002673233091583</v>
      </c>
      <c r="J64" s="48">
        <v>0.34610950000000001</v>
      </c>
      <c r="K64" s="47">
        <v>0.35082829100000001</v>
      </c>
      <c r="L64" s="49">
        <v>0.52345204619778996</v>
      </c>
      <c r="M64" s="13"/>
      <c r="N64" s="13"/>
      <c r="O64" s="13"/>
      <c r="P64" s="13"/>
      <c r="Q64" s="13"/>
      <c r="R64" s="13"/>
      <c r="S64" s="13"/>
      <c r="T64" s="13"/>
      <c r="U64" s="13"/>
      <c r="V64" s="13"/>
      <c r="W64" s="13"/>
      <c r="X64" s="13"/>
      <c r="Y64" s="13"/>
      <c r="Z64" s="13"/>
    </row>
    <row r="65" spans="1:26">
      <c r="A65" s="13"/>
      <c r="B65" s="44" t="s">
        <v>100</v>
      </c>
      <c r="C65" s="45">
        <v>55</v>
      </c>
      <c r="D65" s="46">
        <v>0.87224666699999998</v>
      </c>
      <c r="E65" s="47">
        <v>0.42345887014609895</v>
      </c>
      <c r="F65" s="47">
        <v>0.12576072399999999</v>
      </c>
      <c r="G65" s="46">
        <v>0.63658143430619474</v>
      </c>
      <c r="H65" s="47">
        <v>5.0087058722774726E-2</v>
      </c>
      <c r="I65" s="46">
        <v>0.67014713311544727</v>
      </c>
      <c r="J65" s="48">
        <v>0.36931921000000001</v>
      </c>
      <c r="K65" s="47">
        <v>0.371507588</v>
      </c>
      <c r="L65" s="49">
        <v>0.37787395967092174</v>
      </c>
      <c r="M65" s="13"/>
      <c r="N65" s="13"/>
      <c r="O65" s="13"/>
      <c r="P65" s="13"/>
      <c r="Q65" s="13"/>
      <c r="R65" s="13"/>
      <c r="S65" s="13"/>
      <c r="T65" s="13"/>
      <c r="U65" s="13"/>
      <c r="V65" s="13"/>
      <c r="W65" s="13"/>
      <c r="X65" s="13"/>
      <c r="Y65" s="13"/>
      <c r="Z65" s="13"/>
    </row>
    <row r="66" spans="1:26">
      <c r="A66" s="13"/>
      <c r="B66" s="44" t="s">
        <v>101</v>
      </c>
      <c r="C66" s="45">
        <v>40</v>
      </c>
      <c r="D66" s="46">
        <v>0.68178328200000005</v>
      </c>
      <c r="E66" s="47">
        <v>1.3089806676499594</v>
      </c>
      <c r="F66" s="47">
        <v>0.181244144</v>
      </c>
      <c r="G66" s="46">
        <v>0.32908798124072225</v>
      </c>
      <c r="H66" s="47">
        <v>0.10495539947988769</v>
      </c>
      <c r="I66" s="46">
        <v>0.3676777459463903</v>
      </c>
      <c r="J66" s="48">
        <v>0.31877954800000002</v>
      </c>
      <c r="K66" s="47">
        <v>0.29810863399999998</v>
      </c>
      <c r="L66" s="49">
        <v>0.50376656391002483</v>
      </c>
      <c r="M66" s="13"/>
      <c r="N66" s="13"/>
      <c r="O66" s="13"/>
      <c r="P66" s="13"/>
      <c r="Q66" s="13"/>
      <c r="R66" s="13"/>
      <c r="S66" s="13"/>
      <c r="T66" s="13"/>
      <c r="U66" s="13"/>
      <c r="V66" s="13"/>
      <c r="W66" s="13"/>
      <c r="X66" s="13"/>
      <c r="Y66" s="13"/>
      <c r="Z66" s="13"/>
    </row>
    <row r="67" spans="1:26">
      <c r="A67" s="13"/>
      <c r="B67" s="44" t="s">
        <v>102</v>
      </c>
      <c r="C67" s="45">
        <v>111</v>
      </c>
      <c r="D67" s="46">
        <v>0.93980372499999998</v>
      </c>
      <c r="E67" s="47">
        <v>8.6196467474404042</v>
      </c>
      <c r="F67" s="47">
        <v>0.13184581000000001</v>
      </c>
      <c r="G67" s="46">
        <v>0.11078433496330477</v>
      </c>
      <c r="H67" s="47">
        <v>0.19424423120993509</v>
      </c>
      <c r="I67" s="46">
        <v>0.13749120919067101</v>
      </c>
      <c r="J67" s="48">
        <v>0.32009581500000001</v>
      </c>
      <c r="K67" s="47">
        <v>0.288699975</v>
      </c>
      <c r="L67" s="49">
        <v>0.15723297881946025</v>
      </c>
      <c r="M67" s="13"/>
      <c r="N67" s="13"/>
      <c r="O67" s="13"/>
      <c r="P67" s="13"/>
      <c r="Q67" s="13"/>
      <c r="R67" s="13"/>
      <c r="S67" s="13"/>
      <c r="T67" s="13"/>
      <c r="U67" s="13"/>
      <c r="V67" s="13"/>
      <c r="W67" s="13"/>
      <c r="X67" s="13"/>
      <c r="Y67" s="13"/>
      <c r="Z67" s="13"/>
    </row>
    <row r="68" spans="1:26">
      <c r="A68" s="13"/>
      <c r="B68" s="44" t="s">
        <v>103</v>
      </c>
      <c r="C68" s="45">
        <v>158</v>
      </c>
      <c r="D68" s="46">
        <v>0.76364547999999999</v>
      </c>
      <c r="E68" s="47">
        <v>0.20327873074962777</v>
      </c>
      <c r="F68" s="47">
        <v>0.14076074199999999</v>
      </c>
      <c r="G68" s="46">
        <v>0.65009635703706359</v>
      </c>
      <c r="H68" s="47">
        <v>3.2060927426219916E-2</v>
      </c>
      <c r="I68" s="46">
        <v>0.67162941910014762</v>
      </c>
      <c r="J68" s="48">
        <v>0.28507799</v>
      </c>
      <c r="K68" s="47">
        <v>0.28254405300000002</v>
      </c>
      <c r="L68" s="49">
        <v>0.1363761472921651</v>
      </c>
      <c r="M68" s="13"/>
      <c r="N68" s="13"/>
      <c r="O68" s="13"/>
      <c r="P68" s="13"/>
      <c r="Q68" s="13"/>
      <c r="R68" s="13"/>
      <c r="S68" s="13"/>
      <c r="T68" s="13"/>
      <c r="U68" s="13"/>
      <c r="V68" s="13"/>
      <c r="W68" s="13"/>
      <c r="X68" s="13"/>
      <c r="Y68" s="13"/>
      <c r="Z68" s="13"/>
    </row>
    <row r="69" spans="1:26">
      <c r="A69" s="13"/>
      <c r="B69" s="44" t="s">
        <v>104</v>
      </c>
      <c r="C69" s="45">
        <v>14</v>
      </c>
      <c r="D69" s="46">
        <v>0.68413122199999998</v>
      </c>
      <c r="E69" s="47">
        <v>2.3423457427936878</v>
      </c>
      <c r="F69" s="47">
        <v>0.178818475</v>
      </c>
      <c r="G69" s="46">
        <v>0.23401173819231588</v>
      </c>
      <c r="H69" s="47">
        <v>0.17120162901813488</v>
      </c>
      <c r="I69" s="46">
        <v>0.28235062517688791</v>
      </c>
      <c r="J69" s="48">
        <v>0.21580560600000001</v>
      </c>
      <c r="K69" s="47">
        <v>0.22802977799999999</v>
      </c>
      <c r="L69" s="49">
        <v>0.24648864200670212</v>
      </c>
      <c r="M69" s="13"/>
      <c r="N69" s="13"/>
      <c r="O69" s="13"/>
      <c r="P69" s="13"/>
      <c r="Q69" s="13"/>
      <c r="R69" s="13"/>
      <c r="S69" s="13"/>
      <c r="T69" s="13"/>
      <c r="U69" s="13"/>
      <c r="V69" s="13"/>
      <c r="W69" s="13"/>
      <c r="X69" s="13"/>
      <c r="Y69" s="13"/>
      <c r="Z69" s="13"/>
    </row>
    <row r="70" spans="1:26">
      <c r="A70" s="13"/>
      <c r="B70" s="44" t="s">
        <v>105</v>
      </c>
      <c r="C70" s="45">
        <v>46</v>
      </c>
      <c r="D70" s="46">
        <v>0.90372950100000005</v>
      </c>
      <c r="E70" s="47">
        <v>0.25150720068905791</v>
      </c>
      <c r="F70" s="47">
        <v>0.167912647</v>
      </c>
      <c r="G70" s="46">
        <v>0.7473310726701331</v>
      </c>
      <c r="H70" s="47">
        <v>8.8379530428845207E-2</v>
      </c>
      <c r="I70" s="46">
        <v>0.8197831198565485</v>
      </c>
      <c r="J70" s="48">
        <v>0.29215872999999998</v>
      </c>
      <c r="K70" s="47">
        <v>0.26829730899999998</v>
      </c>
      <c r="L70" s="49">
        <v>0.12613686443197314</v>
      </c>
      <c r="M70" s="13"/>
      <c r="N70" s="13"/>
      <c r="O70" s="13"/>
      <c r="P70" s="13"/>
      <c r="Q70" s="13"/>
      <c r="R70" s="13"/>
      <c r="S70" s="13"/>
      <c r="T70" s="13"/>
      <c r="U70" s="13"/>
      <c r="V70" s="13"/>
      <c r="W70" s="13"/>
      <c r="X70" s="13"/>
      <c r="Y70" s="13"/>
      <c r="Z70" s="13"/>
    </row>
    <row r="71" spans="1:26">
      <c r="A71" s="13"/>
      <c r="B71" s="44" t="s">
        <v>106</v>
      </c>
      <c r="C71" s="45">
        <v>49</v>
      </c>
      <c r="D71" s="46">
        <v>1.0073119429999999</v>
      </c>
      <c r="E71" s="47">
        <v>1.6516129290388228</v>
      </c>
      <c r="F71" s="47">
        <v>0.110563035</v>
      </c>
      <c r="G71" s="46">
        <v>0.4079828521606238</v>
      </c>
      <c r="H71" s="47">
        <v>6.829932676463156E-2</v>
      </c>
      <c r="I71" s="46">
        <v>0.43789047693170252</v>
      </c>
      <c r="J71" s="48">
        <v>0.33260935600000002</v>
      </c>
      <c r="K71" s="47">
        <v>0.33504496099999997</v>
      </c>
      <c r="L71" s="49">
        <v>0.60932613049114981</v>
      </c>
      <c r="M71" s="13"/>
      <c r="N71" s="13"/>
      <c r="O71" s="13"/>
      <c r="P71" s="13"/>
      <c r="Q71" s="13"/>
      <c r="R71" s="13"/>
      <c r="S71" s="13"/>
      <c r="T71" s="13"/>
      <c r="U71" s="13"/>
      <c r="V71" s="13"/>
      <c r="W71" s="13"/>
      <c r="X71" s="13"/>
      <c r="Y71" s="13"/>
      <c r="Z71" s="13"/>
    </row>
    <row r="72" spans="1:26">
      <c r="A72" s="13"/>
      <c r="B72" s="44" t="s">
        <v>107</v>
      </c>
      <c r="C72" s="45">
        <v>157</v>
      </c>
      <c r="D72" s="46">
        <v>1.0381952560000001</v>
      </c>
      <c r="E72" s="47">
        <v>0.22580638250308918</v>
      </c>
      <c r="F72" s="47">
        <v>6.3876311000000005E-2</v>
      </c>
      <c r="G72" s="46">
        <v>0.8570332503123067</v>
      </c>
      <c r="H72" s="47">
        <v>2.5680585014354818E-2</v>
      </c>
      <c r="I72" s="46">
        <v>0.87962246993193038</v>
      </c>
      <c r="J72" s="48">
        <v>0.36570774900000003</v>
      </c>
      <c r="K72" s="47">
        <v>0.410611907</v>
      </c>
      <c r="L72" s="49">
        <v>0.15712118824877847</v>
      </c>
      <c r="M72" s="13"/>
      <c r="N72" s="13"/>
      <c r="O72" s="13"/>
      <c r="P72" s="13"/>
      <c r="Q72" s="13"/>
      <c r="R72" s="13"/>
      <c r="S72" s="13"/>
      <c r="T72" s="13"/>
      <c r="U72" s="13"/>
      <c r="V72" s="13"/>
      <c r="W72" s="13"/>
      <c r="X72" s="13"/>
      <c r="Y72" s="13"/>
      <c r="Z72" s="13"/>
    </row>
    <row r="73" spans="1:26">
      <c r="A73" s="13"/>
      <c r="B73" s="44" t="s">
        <v>108</v>
      </c>
      <c r="C73" s="45">
        <v>45</v>
      </c>
      <c r="D73" s="46">
        <v>0.82525770300000001</v>
      </c>
      <c r="E73" s="47">
        <v>0.44897822864668646</v>
      </c>
      <c r="F73" s="47">
        <v>0.14000733200000001</v>
      </c>
      <c r="G73" s="46">
        <v>0.59537334634762262</v>
      </c>
      <c r="H73" s="47">
        <v>2.7994859035712062E-2</v>
      </c>
      <c r="I73" s="46">
        <v>0.61252077921828296</v>
      </c>
      <c r="J73" s="48">
        <v>0.26067737499999999</v>
      </c>
      <c r="K73" s="47">
        <v>0.33653785400000003</v>
      </c>
      <c r="L73" s="49">
        <v>0.15802500292816254</v>
      </c>
      <c r="M73" s="13"/>
      <c r="N73" s="13"/>
      <c r="O73" s="13"/>
      <c r="P73" s="13"/>
      <c r="Q73" s="13"/>
      <c r="R73" s="13"/>
      <c r="S73" s="13"/>
      <c r="T73" s="13"/>
      <c r="U73" s="13"/>
      <c r="V73" s="13"/>
      <c r="W73" s="13"/>
      <c r="X73" s="13"/>
      <c r="Y73" s="13"/>
      <c r="Z73" s="13"/>
    </row>
    <row r="74" spans="1:26">
      <c r="A74" s="13"/>
      <c r="B74" s="44" t="s">
        <v>109</v>
      </c>
      <c r="C74" s="45">
        <v>74</v>
      </c>
      <c r="D74" s="46">
        <v>1.05776439</v>
      </c>
      <c r="E74" s="47">
        <v>0.18513417850929134</v>
      </c>
      <c r="F74" s="47">
        <v>9.0790014000000002E-2</v>
      </c>
      <c r="G74" s="46">
        <v>0.90536762117136149</v>
      </c>
      <c r="H74" s="47">
        <v>5.2710890062256481E-2</v>
      </c>
      <c r="I74" s="46">
        <v>0.95574583479679487</v>
      </c>
      <c r="J74" s="48">
        <v>0.32163389199999998</v>
      </c>
      <c r="K74" s="47">
        <v>0.35440634100000001</v>
      </c>
      <c r="L74" s="49">
        <v>0.20377189794671174</v>
      </c>
      <c r="M74" s="13"/>
      <c r="N74" s="13"/>
      <c r="O74" s="13"/>
      <c r="P74" s="13"/>
      <c r="Q74" s="13"/>
      <c r="R74" s="13"/>
      <c r="S74" s="13"/>
      <c r="T74" s="13"/>
      <c r="U74" s="13"/>
      <c r="V74" s="13"/>
      <c r="W74" s="13"/>
      <c r="X74" s="13"/>
      <c r="Y74" s="13"/>
      <c r="Z74" s="13"/>
    </row>
    <row r="75" spans="1:26">
      <c r="A75" s="13"/>
      <c r="B75" s="44" t="s">
        <v>110</v>
      </c>
      <c r="C75" s="45">
        <v>46</v>
      </c>
      <c r="D75" s="46">
        <v>1.0036196079999999</v>
      </c>
      <c r="E75" s="47">
        <v>9.3502418296838544E-2</v>
      </c>
      <c r="F75" s="47">
        <v>0.15374864099999999</v>
      </c>
      <c r="G75" s="46">
        <v>0.93002957748125159</v>
      </c>
      <c r="H75" s="47">
        <v>8.4061825686909231E-2</v>
      </c>
      <c r="I75" s="46">
        <v>1.0153846663053745</v>
      </c>
      <c r="J75" s="48">
        <v>0.32213215699999997</v>
      </c>
      <c r="K75" s="47">
        <v>0.280148334</v>
      </c>
      <c r="L75" s="49">
        <v>0.59661584053888816</v>
      </c>
      <c r="M75" s="13"/>
      <c r="N75" s="13"/>
      <c r="O75" s="13"/>
      <c r="P75" s="13"/>
      <c r="Q75" s="13"/>
      <c r="R75" s="13"/>
      <c r="S75" s="13"/>
      <c r="T75" s="13"/>
      <c r="U75" s="13"/>
      <c r="V75" s="13"/>
      <c r="W75" s="13"/>
      <c r="X75" s="13"/>
      <c r="Y75" s="13"/>
      <c r="Z75" s="13"/>
    </row>
    <row r="76" spans="1:26">
      <c r="A76" s="13"/>
      <c r="B76" s="44" t="s">
        <v>111</v>
      </c>
      <c r="C76" s="45">
        <v>34</v>
      </c>
      <c r="D76" s="46">
        <v>0.68321062600000004</v>
      </c>
      <c r="E76" s="47">
        <v>1.0250984481823264</v>
      </c>
      <c r="F76" s="47">
        <v>0.134798057</v>
      </c>
      <c r="G76" s="46">
        <v>0.36207769857417321</v>
      </c>
      <c r="H76" s="47">
        <v>3.5590768947318566E-2</v>
      </c>
      <c r="I76" s="46">
        <v>0.37543989306173958</v>
      </c>
      <c r="J76" s="48">
        <v>0.31127648600000002</v>
      </c>
      <c r="K76" s="47">
        <v>0.30110252199999998</v>
      </c>
      <c r="L76" s="49">
        <v>0.22950016290285763</v>
      </c>
      <c r="M76" s="13"/>
      <c r="N76" s="13"/>
      <c r="O76" s="13"/>
      <c r="P76" s="13"/>
      <c r="Q76" s="13"/>
      <c r="R76" s="13"/>
      <c r="S76" s="13"/>
      <c r="T76" s="13"/>
      <c r="U76" s="13"/>
      <c r="V76" s="13"/>
      <c r="W76" s="13"/>
      <c r="X76" s="13"/>
      <c r="Y76" s="13"/>
      <c r="Z76" s="13"/>
    </row>
    <row r="77" spans="1:26">
      <c r="A77" s="13"/>
      <c r="B77" s="44" t="s">
        <v>112</v>
      </c>
      <c r="C77" s="45">
        <v>118</v>
      </c>
      <c r="D77" s="46">
        <v>0.80488183199999996</v>
      </c>
      <c r="E77" s="47">
        <v>0.54534416205336167</v>
      </c>
      <c r="F77" s="47">
        <v>0.119923484</v>
      </c>
      <c r="G77" s="46">
        <v>0.54385943727292774</v>
      </c>
      <c r="H77" s="47">
        <v>7.628402205324937E-2</v>
      </c>
      <c r="I77" s="46">
        <v>0.58877344363126249</v>
      </c>
      <c r="J77" s="48">
        <v>0.34312690000000001</v>
      </c>
      <c r="K77" s="47">
        <v>0.377225119</v>
      </c>
      <c r="L77" s="49">
        <v>0.12356492581135822</v>
      </c>
      <c r="M77" s="13"/>
      <c r="N77" s="13"/>
      <c r="O77" s="13"/>
      <c r="P77" s="13"/>
      <c r="Q77" s="13"/>
      <c r="R77" s="13"/>
      <c r="S77" s="13"/>
      <c r="T77" s="13"/>
      <c r="U77" s="13"/>
      <c r="V77" s="13"/>
      <c r="W77" s="13"/>
      <c r="X77" s="13"/>
      <c r="Y77" s="13"/>
      <c r="Z77" s="13"/>
    </row>
    <row r="78" spans="1:26">
      <c r="A78" s="13"/>
      <c r="B78" s="44" t="s">
        <v>113</v>
      </c>
      <c r="C78" s="45">
        <v>69</v>
      </c>
      <c r="D78" s="46">
        <v>0.94178369100000003</v>
      </c>
      <c r="E78" s="47">
        <v>0.1139001678582191</v>
      </c>
      <c r="F78" s="47">
        <v>0.167747119</v>
      </c>
      <c r="G78" s="46">
        <v>0.86023846697500195</v>
      </c>
      <c r="H78" s="47">
        <v>2.4078601859128863E-2</v>
      </c>
      <c r="I78" s="46">
        <v>0.88146286024033804</v>
      </c>
      <c r="J78" s="48">
        <v>0.334362716</v>
      </c>
      <c r="K78" s="47">
        <v>0.32659339999999998</v>
      </c>
      <c r="L78" s="49">
        <v>0.12979899017829688</v>
      </c>
      <c r="M78" s="13"/>
      <c r="N78" s="13"/>
      <c r="O78" s="13"/>
      <c r="P78" s="13"/>
      <c r="Q78" s="13"/>
      <c r="R78" s="13"/>
      <c r="S78" s="13"/>
      <c r="T78" s="13"/>
      <c r="U78" s="13"/>
      <c r="V78" s="13"/>
      <c r="W78" s="13"/>
      <c r="X78" s="13"/>
      <c r="Y78" s="13"/>
      <c r="Z78" s="13"/>
    </row>
    <row r="79" spans="1:26">
      <c r="A79" s="13"/>
      <c r="B79" s="44" t="s">
        <v>114</v>
      </c>
      <c r="C79" s="45">
        <v>27</v>
      </c>
      <c r="D79" s="46">
        <v>1.096580882</v>
      </c>
      <c r="E79" s="47">
        <v>0.25123433317689647</v>
      </c>
      <c r="F79" s="47">
        <v>0.115574499</v>
      </c>
      <c r="G79" s="46">
        <v>0.89722028366287077</v>
      </c>
      <c r="H79" s="47">
        <v>7.2188701034729116E-2</v>
      </c>
      <c r="I79" s="46">
        <v>0.96702883944556783</v>
      </c>
      <c r="J79" s="48">
        <v>0.33746045699999999</v>
      </c>
      <c r="K79" s="47">
        <v>0.42107705299999998</v>
      </c>
      <c r="L79" s="49">
        <v>0.53645390205608579</v>
      </c>
      <c r="M79" s="13"/>
      <c r="N79" s="13"/>
      <c r="O79" s="13"/>
      <c r="P79" s="13"/>
      <c r="Q79" s="13"/>
      <c r="R79" s="13"/>
      <c r="S79" s="13"/>
      <c r="T79" s="13"/>
      <c r="U79" s="13"/>
      <c r="V79" s="13"/>
      <c r="W79" s="13"/>
      <c r="X79" s="13"/>
      <c r="Y79" s="13"/>
      <c r="Z79" s="13"/>
    </row>
    <row r="80" spans="1:26">
      <c r="A80" s="13"/>
      <c r="B80" s="44" t="s">
        <v>115</v>
      </c>
      <c r="C80" s="45">
        <v>50</v>
      </c>
      <c r="D80" s="46">
        <v>1.1249971990000001</v>
      </c>
      <c r="E80" s="47">
        <v>0.54056314177729736</v>
      </c>
      <c r="F80" s="47">
        <v>0.203457894</v>
      </c>
      <c r="G80" s="46">
        <v>0.78639165515734555</v>
      </c>
      <c r="H80" s="47">
        <v>0.24275149938038726</v>
      </c>
      <c r="I80" s="46">
        <v>1.0384855889630507</v>
      </c>
      <c r="J80" s="48">
        <v>0.21020819800000001</v>
      </c>
      <c r="K80" s="47">
        <v>0.233113759</v>
      </c>
      <c r="L80" s="49">
        <v>0.55166980177192926</v>
      </c>
      <c r="M80" s="13"/>
      <c r="N80" s="13"/>
      <c r="O80" s="13"/>
      <c r="P80" s="13"/>
      <c r="Q80" s="13"/>
      <c r="R80" s="13"/>
      <c r="S80" s="13"/>
      <c r="T80" s="13"/>
      <c r="U80" s="13"/>
      <c r="V80" s="13"/>
      <c r="W80" s="13"/>
      <c r="X80" s="13"/>
      <c r="Y80" s="13"/>
      <c r="Z80" s="13"/>
    </row>
    <row r="81" spans="1:26">
      <c r="A81" s="13"/>
      <c r="B81" s="44" t="s">
        <v>116</v>
      </c>
      <c r="C81" s="45">
        <v>22</v>
      </c>
      <c r="D81" s="46">
        <v>1.6310213899999999</v>
      </c>
      <c r="E81" s="47">
        <v>1.1841625002173477</v>
      </c>
      <c r="F81" s="47">
        <v>0.20465667900000001</v>
      </c>
      <c r="G81" s="46">
        <v>0.83994653053820478</v>
      </c>
      <c r="H81" s="47">
        <v>0.3022485758278563</v>
      </c>
      <c r="I81" s="46">
        <v>1.2037904924877372</v>
      </c>
      <c r="J81" s="48">
        <v>0.23088025700000001</v>
      </c>
      <c r="K81" s="47">
        <v>0.259906521</v>
      </c>
      <c r="L81" s="49">
        <v>0.43163115004701419</v>
      </c>
      <c r="M81" s="13"/>
      <c r="N81" s="13"/>
      <c r="O81" s="13"/>
      <c r="P81" s="13"/>
      <c r="Q81" s="13"/>
      <c r="R81" s="13"/>
      <c r="S81" s="13"/>
      <c r="T81" s="13"/>
      <c r="U81" s="13"/>
      <c r="V81" s="13"/>
      <c r="W81" s="13"/>
      <c r="X81" s="13"/>
      <c r="Y81" s="13"/>
      <c r="Z81" s="13"/>
    </row>
    <row r="82" spans="1:26">
      <c r="A82" s="13"/>
      <c r="B82" s="44" t="s">
        <v>117</v>
      </c>
      <c r="C82" s="45">
        <v>22</v>
      </c>
      <c r="D82" s="46">
        <v>0.84171521900000001</v>
      </c>
      <c r="E82" s="47">
        <v>0.25625234020650955</v>
      </c>
      <c r="F82" s="47">
        <v>0.12115479699999999</v>
      </c>
      <c r="G82" s="46">
        <v>0.6869988580335662</v>
      </c>
      <c r="H82" s="47">
        <v>6.514492396403801E-2</v>
      </c>
      <c r="I82" s="46">
        <v>0.73487204128647077</v>
      </c>
      <c r="J82" s="48">
        <v>0.24253414200000001</v>
      </c>
      <c r="K82" s="47">
        <v>0.221200433</v>
      </c>
      <c r="L82" s="49">
        <v>0.19016600093139494</v>
      </c>
      <c r="M82" s="13"/>
      <c r="N82" s="13"/>
      <c r="O82" s="13"/>
      <c r="P82" s="13"/>
      <c r="Q82" s="13"/>
      <c r="R82" s="13"/>
      <c r="S82" s="13"/>
      <c r="T82" s="13"/>
      <c r="U82" s="13"/>
      <c r="V82" s="13"/>
      <c r="W82" s="13"/>
      <c r="X82" s="13"/>
      <c r="Y82" s="13"/>
      <c r="Z82" s="13"/>
    </row>
    <row r="83" spans="1:26">
      <c r="A83" s="13"/>
      <c r="B83" s="44" t="s">
        <v>118</v>
      </c>
      <c r="C83" s="45">
        <v>339</v>
      </c>
      <c r="D83" s="46">
        <v>0.79453648300000002</v>
      </c>
      <c r="E83" s="47">
        <v>0.27409486456555621</v>
      </c>
      <c r="F83" s="47">
        <v>6.6348750999999997E-2</v>
      </c>
      <c r="G83" s="46">
        <v>0.63263857094708165</v>
      </c>
      <c r="H83" s="47">
        <v>0.2641358328013278</v>
      </c>
      <c r="I83" s="46">
        <v>0.85972194210168518</v>
      </c>
      <c r="J83" s="48">
        <v>0.337648848</v>
      </c>
      <c r="K83" s="47">
        <v>0.31452437599999999</v>
      </c>
      <c r="L83" s="49">
        <v>0.58696395689325587</v>
      </c>
      <c r="M83" s="13"/>
      <c r="N83" s="13"/>
      <c r="O83" s="13"/>
      <c r="P83" s="13"/>
      <c r="Q83" s="13"/>
      <c r="R83" s="13"/>
      <c r="S83" s="13"/>
      <c r="T83" s="13"/>
      <c r="U83" s="13"/>
      <c r="V83" s="13"/>
      <c r="W83" s="13"/>
      <c r="X83" s="13"/>
      <c r="Y83" s="13"/>
      <c r="Z83" s="13"/>
    </row>
    <row r="84" spans="1:26">
      <c r="A84" s="13"/>
      <c r="B84" s="44" t="s">
        <v>119</v>
      </c>
      <c r="C84" s="45">
        <v>211</v>
      </c>
      <c r="D84" s="46">
        <v>1.0834935800000001</v>
      </c>
      <c r="E84" s="47">
        <v>0.17952613544014037</v>
      </c>
      <c r="F84" s="47">
        <v>0.16366751800000001</v>
      </c>
      <c r="G84" s="46">
        <v>0.94205074739877837</v>
      </c>
      <c r="H84" s="47">
        <v>6.6992775549507624E-2</v>
      </c>
      <c r="I84" s="46">
        <v>1.0096928755869092</v>
      </c>
      <c r="J84" s="48">
        <v>0.31264088099999998</v>
      </c>
      <c r="K84" s="47">
        <v>0.29346283000000001</v>
      </c>
      <c r="L84" s="49">
        <v>0.19438593938509297</v>
      </c>
      <c r="M84" s="13"/>
      <c r="N84" s="13"/>
      <c r="O84" s="13"/>
      <c r="P84" s="13"/>
      <c r="Q84" s="13"/>
      <c r="R84" s="13"/>
      <c r="S84" s="13"/>
      <c r="T84" s="13"/>
      <c r="U84" s="13"/>
      <c r="V84" s="13"/>
      <c r="W84" s="13"/>
      <c r="X84" s="13"/>
      <c r="Y84" s="13"/>
      <c r="Z84" s="13"/>
    </row>
    <row r="85" spans="1:26">
      <c r="A85" s="13"/>
      <c r="B85" s="44" t="s">
        <v>120</v>
      </c>
      <c r="C85" s="45">
        <v>105</v>
      </c>
      <c r="D85" s="46">
        <v>1.3761837990000001</v>
      </c>
      <c r="E85" s="47">
        <v>0.56957619437502771</v>
      </c>
      <c r="F85" s="47">
        <v>4.2679065000000002E-2</v>
      </c>
      <c r="G85" s="46">
        <v>0.89057982055355844</v>
      </c>
      <c r="H85" s="47">
        <v>7.7030191737553363E-2</v>
      </c>
      <c r="I85" s="46">
        <v>0.96490677439399175</v>
      </c>
      <c r="J85" s="48">
        <v>0.500041442</v>
      </c>
      <c r="K85" s="47">
        <v>0.52330775799999996</v>
      </c>
      <c r="L85" s="49">
        <v>0.36466767606533651</v>
      </c>
      <c r="M85" s="13"/>
      <c r="N85" s="13"/>
      <c r="O85" s="13"/>
      <c r="P85" s="13"/>
      <c r="Q85" s="13"/>
      <c r="R85" s="13"/>
      <c r="S85" s="13"/>
      <c r="T85" s="13"/>
      <c r="U85" s="13"/>
      <c r="V85" s="13"/>
      <c r="W85" s="13"/>
      <c r="X85" s="13"/>
      <c r="Y85" s="13"/>
      <c r="Z85" s="13"/>
    </row>
    <row r="86" spans="1:26">
      <c r="A86" s="13"/>
      <c r="B86" s="44" t="s">
        <v>121</v>
      </c>
      <c r="C86" s="45">
        <v>34</v>
      </c>
      <c r="D86" s="46">
        <v>0.66507904399999995</v>
      </c>
      <c r="E86" s="47">
        <v>0.43543093218069739</v>
      </c>
      <c r="F86" s="47">
        <v>0.13791045299999999</v>
      </c>
      <c r="G86" s="46">
        <v>0.48356005172727629</v>
      </c>
      <c r="H86" s="47">
        <v>4.1035449080113841E-2</v>
      </c>
      <c r="I86" s="46">
        <v>0.504252270079662</v>
      </c>
      <c r="J86" s="48">
        <v>0.320998811</v>
      </c>
      <c r="K86" s="47">
        <v>0.29808435900000002</v>
      </c>
      <c r="L86" s="49">
        <v>0.23604336595290085</v>
      </c>
      <c r="M86" s="13"/>
      <c r="N86" s="13"/>
      <c r="O86" s="13"/>
      <c r="P86" s="13"/>
      <c r="Q86" s="13"/>
      <c r="R86" s="13"/>
      <c r="S86" s="13"/>
      <c r="T86" s="13"/>
      <c r="U86" s="13"/>
      <c r="V86" s="13"/>
      <c r="W86" s="13"/>
      <c r="X86" s="13"/>
      <c r="Y86" s="13"/>
      <c r="Z86" s="13"/>
    </row>
    <row r="87" spans="1:26">
      <c r="A87" s="13"/>
      <c r="B87" s="44" t="s">
        <v>122</v>
      </c>
      <c r="C87" s="45">
        <v>14</v>
      </c>
      <c r="D87" s="46">
        <v>1.844869748</v>
      </c>
      <c r="E87" s="47">
        <v>0.56621327168097335</v>
      </c>
      <c r="F87" s="47">
        <v>0.11688087599999999</v>
      </c>
      <c r="G87" s="46">
        <v>1.2298854777545534</v>
      </c>
      <c r="H87" s="47">
        <v>9.0924672646493787E-2</v>
      </c>
      <c r="I87" s="46">
        <v>1.3528972140680438</v>
      </c>
      <c r="J87" s="48">
        <v>0.32023206799999998</v>
      </c>
      <c r="K87" s="47">
        <v>0.35208356499999999</v>
      </c>
      <c r="L87" s="49">
        <v>0.39715831561001919</v>
      </c>
      <c r="M87" s="13"/>
      <c r="N87" s="13"/>
      <c r="O87" s="13"/>
      <c r="P87" s="13"/>
      <c r="Q87" s="13"/>
      <c r="R87" s="13"/>
      <c r="S87" s="13"/>
      <c r="T87" s="13"/>
      <c r="U87" s="13"/>
      <c r="V87" s="13"/>
      <c r="W87" s="13"/>
      <c r="X87" s="13"/>
      <c r="Y87" s="13"/>
      <c r="Z87" s="13"/>
    </row>
    <row r="88" spans="1:26">
      <c r="A88" s="13"/>
      <c r="B88" s="44" t="s">
        <v>123</v>
      </c>
      <c r="C88" s="45">
        <v>120</v>
      </c>
      <c r="D88" s="46">
        <v>1.8499382</v>
      </c>
      <c r="E88" s="47">
        <v>1.2415444230075021</v>
      </c>
      <c r="F88" s="47">
        <v>1.3023453000000001E-2</v>
      </c>
      <c r="G88" s="46">
        <v>0.8312927083413667</v>
      </c>
      <c r="H88" s="47">
        <v>0.11436613380406628</v>
      </c>
      <c r="I88" s="46">
        <v>0.93864150872190688</v>
      </c>
      <c r="J88" s="48">
        <v>0.54639029299999997</v>
      </c>
      <c r="K88" s="47">
        <v>0.61740956499999999</v>
      </c>
      <c r="L88" s="49">
        <v>0.32980003969552796</v>
      </c>
      <c r="M88" s="13"/>
      <c r="N88" s="13"/>
      <c r="O88" s="13"/>
      <c r="P88" s="13"/>
      <c r="Q88" s="13"/>
      <c r="R88" s="13"/>
      <c r="S88" s="13"/>
      <c r="T88" s="13"/>
      <c r="U88" s="13"/>
      <c r="V88" s="13"/>
      <c r="W88" s="13"/>
      <c r="X88" s="13"/>
      <c r="Y88" s="13"/>
      <c r="Z88" s="13"/>
    </row>
    <row r="89" spans="1:26">
      <c r="A89" s="13"/>
      <c r="B89" s="44" t="s">
        <v>124</v>
      </c>
      <c r="C89" s="45">
        <v>34</v>
      </c>
      <c r="D89" s="46">
        <v>2.170641711</v>
      </c>
      <c r="E89" s="47">
        <v>1.1229581686108454</v>
      </c>
      <c r="F89" s="47">
        <v>7.5510129999999995E-2</v>
      </c>
      <c r="G89" s="46">
        <v>1.0649988398134025</v>
      </c>
      <c r="H89" s="47">
        <v>3.2841208583800026E-2</v>
      </c>
      <c r="I89" s="46">
        <v>1.1011623419706875</v>
      </c>
      <c r="J89" s="48">
        <v>0.39511442699999999</v>
      </c>
      <c r="K89" s="47">
        <v>0.40395171200000002</v>
      </c>
      <c r="L89" s="49">
        <v>0.23935368822280548</v>
      </c>
      <c r="M89" s="13"/>
      <c r="N89" s="13"/>
      <c r="O89" s="13"/>
      <c r="P89" s="13"/>
      <c r="Q89" s="13"/>
      <c r="R89" s="13"/>
      <c r="S89" s="13"/>
      <c r="T89" s="13"/>
      <c r="U89" s="13"/>
      <c r="V89" s="13"/>
      <c r="W89" s="13"/>
      <c r="X89" s="13"/>
      <c r="Y89" s="13"/>
      <c r="Z89" s="13"/>
    </row>
    <row r="90" spans="1:26">
      <c r="A90" s="13"/>
      <c r="B90" s="44" t="s">
        <v>125</v>
      </c>
      <c r="C90" s="45">
        <v>74</v>
      </c>
      <c r="D90" s="46">
        <v>1.6812718600000001</v>
      </c>
      <c r="E90" s="47">
        <v>0.63668828668555533</v>
      </c>
      <c r="F90" s="47">
        <v>9.1262290999999995E-2</v>
      </c>
      <c r="G90" s="46">
        <v>1.0650515224436563</v>
      </c>
      <c r="H90" s="47">
        <v>0.12766267382453544</v>
      </c>
      <c r="I90" s="46">
        <v>1.2209170586716687</v>
      </c>
      <c r="J90" s="48">
        <v>0.383530172</v>
      </c>
      <c r="K90" s="47">
        <v>0.42801250299999999</v>
      </c>
      <c r="L90" s="49">
        <v>0.23725185488088291</v>
      </c>
      <c r="M90" s="13"/>
      <c r="N90" s="13"/>
      <c r="O90" s="13"/>
      <c r="P90" s="13"/>
      <c r="Q90" s="13"/>
      <c r="R90" s="13"/>
      <c r="S90" s="13"/>
      <c r="T90" s="13"/>
      <c r="U90" s="13"/>
      <c r="V90" s="13"/>
      <c r="W90" s="13"/>
      <c r="X90" s="13"/>
      <c r="Y90" s="13"/>
      <c r="Z90" s="13"/>
    </row>
    <row r="91" spans="1:26">
      <c r="A91" s="13"/>
      <c r="B91" s="44" t="s">
        <v>126</v>
      </c>
      <c r="C91" s="45">
        <v>47</v>
      </c>
      <c r="D91" s="46">
        <v>0.81793658700000005</v>
      </c>
      <c r="E91" s="47">
        <v>0.38988262686726016</v>
      </c>
      <c r="F91" s="47">
        <v>0.18152167299999999</v>
      </c>
      <c r="G91" s="46">
        <v>0.62006677931774701</v>
      </c>
      <c r="H91" s="47">
        <v>4.9781101133816737E-2</v>
      </c>
      <c r="I91" s="46">
        <v>0.65255151213854079</v>
      </c>
      <c r="J91" s="48">
        <v>0.244877294</v>
      </c>
      <c r="K91" s="47">
        <v>0.25014928800000003</v>
      </c>
      <c r="L91" s="49">
        <v>0.15857168222744619</v>
      </c>
      <c r="M91" s="13"/>
      <c r="N91" s="13"/>
      <c r="O91" s="13"/>
      <c r="P91" s="13"/>
      <c r="Q91" s="13"/>
      <c r="R91" s="13"/>
      <c r="S91" s="13"/>
      <c r="T91" s="13"/>
      <c r="U91" s="13"/>
      <c r="V91" s="13"/>
      <c r="W91" s="13"/>
      <c r="X91" s="13"/>
      <c r="Y91" s="13"/>
      <c r="Z91" s="13"/>
    </row>
    <row r="92" spans="1:26">
      <c r="A92" s="13"/>
      <c r="B92" s="44" t="s">
        <v>127</v>
      </c>
      <c r="C92" s="45">
        <v>42</v>
      </c>
      <c r="D92" s="46">
        <v>1.1166918050000001</v>
      </c>
      <c r="E92" s="47">
        <v>0.41481892768645939</v>
      </c>
      <c r="F92" s="47">
        <v>0.148617472</v>
      </c>
      <c r="G92" s="46">
        <v>0.8252415776022517</v>
      </c>
      <c r="H92" s="47">
        <v>5.3917552807610292E-2</v>
      </c>
      <c r="I92" s="46">
        <v>0.87227236912729189</v>
      </c>
      <c r="J92" s="48">
        <v>0.28041658600000002</v>
      </c>
      <c r="K92" s="47">
        <v>0.27154900300000001</v>
      </c>
      <c r="L92" s="49">
        <v>0.35265036188268017</v>
      </c>
      <c r="M92" s="13"/>
      <c r="N92" s="13"/>
      <c r="O92" s="13"/>
      <c r="P92" s="13"/>
      <c r="Q92" s="13"/>
      <c r="R92" s="13"/>
      <c r="S92" s="13"/>
      <c r="T92" s="13"/>
      <c r="U92" s="13"/>
      <c r="V92" s="13"/>
      <c r="W92" s="13"/>
      <c r="X92" s="13"/>
      <c r="Y92" s="13"/>
      <c r="Z92" s="13"/>
    </row>
    <row r="93" spans="1:26">
      <c r="A93" s="13"/>
      <c r="B93" s="44" t="s">
        <v>128</v>
      </c>
      <c r="C93" s="45">
        <v>73</v>
      </c>
      <c r="D93" s="46">
        <v>1.082920127</v>
      </c>
      <c r="E93" s="47">
        <v>0.97391534907978328</v>
      </c>
      <c r="F93" s="47">
        <v>0.16122350199999999</v>
      </c>
      <c r="G93" s="46">
        <v>0.596027152175022</v>
      </c>
      <c r="H93" s="47">
        <v>5.5313421794602677E-2</v>
      </c>
      <c r="I93" s="46">
        <v>0.63092581807109305</v>
      </c>
      <c r="J93" s="48">
        <v>0.25616452200000001</v>
      </c>
      <c r="K93" s="47">
        <v>0.230690319</v>
      </c>
      <c r="L93" s="49">
        <v>0.1419565719941133</v>
      </c>
      <c r="M93" s="13"/>
      <c r="N93" s="13"/>
      <c r="O93" s="13"/>
      <c r="P93" s="13"/>
      <c r="Q93" s="13"/>
      <c r="R93" s="13"/>
      <c r="S93" s="13"/>
      <c r="T93" s="13"/>
      <c r="U93" s="13"/>
      <c r="V93" s="13"/>
      <c r="W93" s="13"/>
      <c r="X93" s="13"/>
      <c r="Y93" s="13"/>
      <c r="Z93" s="13"/>
    </row>
    <row r="94" spans="1:26">
      <c r="A94" s="13"/>
      <c r="B94" s="44" t="s">
        <v>129</v>
      </c>
      <c r="C94" s="45">
        <v>58</v>
      </c>
      <c r="D94" s="46">
        <v>0.95011866099999998</v>
      </c>
      <c r="E94" s="47">
        <v>0.24134927848723134</v>
      </c>
      <c r="F94" s="47">
        <v>8.1215737999999996E-2</v>
      </c>
      <c r="G94" s="46">
        <v>0.77767160184410333</v>
      </c>
      <c r="H94" s="47">
        <v>8.8479546381901267E-2</v>
      </c>
      <c r="I94" s="46">
        <v>0.85315869628299723</v>
      </c>
      <c r="J94" s="48">
        <v>0.55589501900000005</v>
      </c>
      <c r="K94" s="47">
        <v>0.69524570500000005</v>
      </c>
      <c r="L94" s="49">
        <v>1.3360186961756353</v>
      </c>
      <c r="M94" s="13"/>
      <c r="N94" s="13"/>
      <c r="O94" s="13"/>
      <c r="P94" s="13"/>
      <c r="Q94" s="13"/>
      <c r="R94" s="13"/>
      <c r="S94" s="13"/>
      <c r="T94" s="13"/>
      <c r="U94" s="13"/>
      <c r="V94" s="13"/>
      <c r="W94" s="13"/>
      <c r="X94" s="13"/>
      <c r="Y94" s="13"/>
      <c r="Z94" s="13"/>
    </row>
    <row r="95" spans="1:26">
      <c r="A95" s="13"/>
      <c r="B95" s="44" t="s">
        <v>130</v>
      </c>
      <c r="C95" s="45">
        <v>98</v>
      </c>
      <c r="D95" s="46">
        <v>0.88869638799999995</v>
      </c>
      <c r="E95" s="47">
        <v>0.50223481750426247</v>
      </c>
      <c r="F95" s="47">
        <v>0.13497548600000001</v>
      </c>
      <c r="G95" s="46">
        <v>0.6195400466824964</v>
      </c>
      <c r="H95" s="47">
        <v>5.9126840165377621E-2</v>
      </c>
      <c r="I95" s="46">
        <v>0.65847350432591056</v>
      </c>
      <c r="J95" s="48">
        <v>0.33717022899999999</v>
      </c>
      <c r="K95" s="47">
        <v>0.33414329799999998</v>
      </c>
      <c r="L95" s="49">
        <v>0.31767916426183218</v>
      </c>
      <c r="M95" s="13"/>
      <c r="N95" s="13"/>
      <c r="O95" s="13"/>
      <c r="P95" s="13"/>
      <c r="Q95" s="13"/>
      <c r="R95" s="13"/>
      <c r="S95" s="13"/>
      <c r="T95" s="13"/>
      <c r="U95" s="13"/>
      <c r="V95" s="13"/>
      <c r="W95" s="13"/>
      <c r="X95" s="13"/>
      <c r="Y95" s="13"/>
      <c r="Z95" s="13"/>
    </row>
    <row r="96" spans="1:26">
      <c r="A96" s="13"/>
      <c r="B96" s="44" t="s">
        <v>131</v>
      </c>
      <c r="C96" s="45">
        <v>126</v>
      </c>
      <c r="D96" s="46">
        <v>0.861554292</v>
      </c>
      <c r="E96" s="47">
        <v>0.79309583177686849</v>
      </c>
      <c r="F96" s="47">
        <v>2.9827892000000002E-2</v>
      </c>
      <c r="G96" s="46">
        <v>0.48690803722300863</v>
      </c>
      <c r="H96" s="47">
        <v>3.492385252450899E-2</v>
      </c>
      <c r="I96" s="46">
        <v>0.50452810226083644</v>
      </c>
      <c r="J96" s="48">
        <v>0.178523929</v>
      </c>
      <c r="K96" s="47">
        <v>0.19614505700000001</v>
      </c>
      <c r="L96" s="49">
        <v>0.1094504829922222</v>
      </c>
      <c r="M96" s="13"/>
      <c r="N96" s="13"/>
      <c r="O96" s="13"/>
      <c r="P96" s="13"/>
      <c r="Q96" s="13"/>
      <c r="R96" s="13"/>
      <c r="S96" s="13"/>
      <c r="T96" s="13"/>
      <c r="U96" s="13"/>
      <c r="V96" s="13"/>
      <c r="W96" s="13"/>
      <c r="X96" s="13"/>
      <c r="Y96" s="13"/>
      <c r="Z96" s="13"/>
    </row>
    <row r="97" spans="1:26">
      <c r="A97" s="13"/>
      <c r="B97" s="44" t="s">
        <v>132</v>
      </c>
      <c r="C97" s="45">
        <v>59</v>
      </c>
      <c r="D97" s="46">
        <v>1.0516855060000001</v>
      </c>
      <c r="E97" s="47">
        <v>1.0648441486375322</v>
      </c>
      <c r="F97" s="47">
        <v>0.11555792099999999</v>
      </c>
      <c r="G97" s="46">
        <v>0.54160537236599138</v>
      </c>
      <c r="H97" s="47">
        <v>6.0978928570537272E-2</v>
      </c>
      <c r="I97" s="46">
        <v>0.5767765909038769</v>
      </c>
      <c r="J97" s="48">
        <v>0.31720703099999997</v>
      </c>
      <c r="K97" s="47">
        <v>0.346360153</v>
      </c>
      <c r="L97" s="49">
        <v>0.40143032348711827</v>
      </c>
      <c r="M97" s="13"/>
      <c r="N97" s="13"/>
      <c r="O97" s="13"/>
      <c r="P97" s="13"/>
      <c r="Q97" s="13"/>
      <c r="R97" s="13"/>
      <c r="S97" s="13"/>
      <c r="T97" s="13"/>
      <c r="U97" s="13"/>
      <c r="V97" s="13"/>
      <c r="W97" s="13"/>
      <c r="X97" s="13"/>
      <c r="Y97" s="13"/>
      <c r="Z97" s="13"/>
    </row>
    <row r="98" spans="1:26">
      <c r="A98" s="13"/>
      <c r="B98" s="44" t="s">
        <v>133</v>
      </c>
      <c r="C98" s="45">
        <v>70</v>
      </c>
      <c r="D98" s="46">
        <v>0.80019064900000003</v>
      </c>
      <c r="E98" s="47">
        <v>0.92308754853083896</v>
      </c>
      <c r="F98" s="47">
        <v>0.13158409600000001</v>
      </c>
      <c r="G98" s="46">
        <v>0.44414966157949842</v>
      </c>
      <c r="H98" s="47">
        <v>6.6287272756392179E-2</v>
      </c>
      <c r="I98" s="46">
        <v>0.47568127607156274</v>
      </c>
      <c r="J98" s="48">
        <v>0.30380563100000002</v>
      </c>
      <c r="K98" s="47">
        <v>0.32557248</v>
      </c>
      <c r="L98" s="49">
        <v>0.69844151242392805</v>
      </c>
      <c r="M98" s="13"/>
      <c r="N98" s="13"/>
      <c r="O98" s="13"/>
      <c r="P98" s="13"/>
      <c r="Q98" s="13"/>
      <c r="R98" s="13"/>
      <c r="S98" s="13"/>
      <c r="T98" s="13"/>
      <c r="U98" s="13"/>
      <c r="V98" s="13"/>
      <c r="W98" s="13"/>
      <c r="X98" s="13"/>
      <c r="Y98" s="13"/>
      <c r="Z98" s="13"/>
    </row>
    <row r="99" spans="1:26">
      <c r="A99" s="13"/>
      <c r="B99" s="44" t="s">
        <v>134</v>
      </c>
      <c r="C99" s="45">
        <v>207</v>
      </c>
      <c r="D99" s="46">
        <v>0.62704567499999997</v>
      </c>
      <c r="E99" s="47">
        <v>0.9042463332741284</v>
      </c>
      <c r="F99" s="47">
        <v>0.12920308699999999</v>
      </c>
      <c r="G99" s="46">
        <v>0.35081148172424731</v>
      </c>
      <c r="H99" s="47">
        <v>2.8015175027880476E-2</v>
      </c>
      <c r="I99" s="46">
        <v>0.36092279705530383</v>
      </c>
      <c r="J99" s="48">
        <v>0.229143765</v>
      </c>
      <c r="K99" s="47">
        <v>0.23866554600000001</v>
      </c>
      <c r="L99" s="49">
        <v>0.24813404419293525</v>
      </c>
      <c r="M99" s="13"/>
      <c r="N99" s="13"/>
      <c r="O99" s="13"/>
      <c r="P99" s="13"/>
      <c r="Q99" s="13"/>
      <c r="R99" s="13"/>
      <c r="S99" s="13"/>
      <c r="T99" s="13"/>
      <c r="U99" s="13"/>
      <c r="V99" s="13"/>
      <c r="W99" s="13"/>
      <c r="X99" s="13"/>
      <c r="Y99" s="13"/>
      <c r="Z99" s="13"/>
    </row>
    <row r="100" spans="1:26">
      <c r="A100" s="13"/>
      <c r="B100" s="44" t="s">
        <v>135</v>
      </c>
      <c r="C100" s="45">
        <v>57</v>
      </c>
      <c r="D100" s="46">
        <v>0.70926196100000005</v>
      </c>
      <c r="E100" s="47">
        <v>0.41217995446737765</v>
      </c>
      <c r="F100" s="47">
        <v>0.17682595600000001</v>
      </c>
      <c r="G100" s="46">
        <v>0.52957826032926858</v>
      </c>
      <c r="H100" s="47">
        <v>3.9461023315827577E-2</v>
      </c>
      <c r="I100" s="46">
        <v>0.55133448322669698</v>
      </c>
      <c r="J100" s="48">
        <v>0.29488858299999998</v>
      </c>
      <c r="K100" s="47">
        <v>0.30410785200000001</v>
      </c>
      <c r="L100" s="49">
        <v>0.14284879871298956</v>
      </c>
      <c r="M100" s="13"/>
      <c r="N100" s="13"/>
      <c r="O100" s="13"/>
      <c r="P100" s="13"/>
      <c r="Q100" s="13"/>
      <c r="R100" s="13"/>
      <c r="S100" s="13"/>
      <c r="T100" s="13"/>
      <c r="U100" s="13"/>
      <c r="V100" s="13"/>
      <c r="W100" s="13"/>
      <c r="X100" s="13"/>
      <c r="Y100" s="13"/>
      <c r="Z100" s="13"/>
    </row>
    <row r="101" spans="1:26">
      <c r="A101" s="13"/>
      <c r="B101" s="44" t="s">
        <v>136</v>
      </c>
      <c r="C101" s="45">
        <v>4</v>
      </c>
      <c r="D101" s="46">
        <v>1.5145784309999999</v>
      </c>
      <c r="E101" s="47">
        <v>0.29809534785460007</v>
      </c>
      <c r="F101" s="47">
        <v>0.209678948</v>
      </c>
      <c r="G101" s="46">
        <v>1.225792673756088</v>
      </c>
      <c r="H101" s="47">
        <v>0.13605273457758299</v>
      </c>
      <c r="I101" s="46">
        <v>1.4188281192796541</v>
      </c>
      <c r="J101" s="48">
        <v>0.133152558</v>
      </c>
      <c r="K101" s="47">
        <v>0.19013152999999999</v>
      </c>
      <c r="L101" s="49">
        <v>0.24691477719838364</v>
      </c>
      <c r="M101" s="13"/>
      <c r="N101" s="13"/>
      <c r="O101" s="13"/>
      <c r="P101" s="13"/>
      <c r="Q101" s="13"/>
      <c r="R101" s="13"/>
      <c r="S101" s="13"/>
      <c r="T101" s="13"/>
      <c r="U101" s="13"/>
      <c r="V101" s="13"/>
      <c r="W101" s="13"/>
      <c r="X101" s="13"/>
      <c r="Y101" s="13"/>
      <c r="Z101" s="13"/>
    </row>
    <row r="102" spans="1:26">
      <c r="A102" s="13"/>
      <c r="B102" s="44" t="s">
        <v>137</v>
      </c>
      <c r="C102" s="45">
        <v>41</v>
      </c>
      <c r="D102" s="46">
        <v>0.75760784299999995</v>
      </c>
      <c r="E102" s="47">
        <v>0.52973718918313994</v>
      </c>
      <c r="F102" s="47">
        <v>0.14125106200000001</v>
      </c>
      <c r="G102" s="46">
        <v>0.52072443849295036</v>
      </c>
      <c r="H102" s="47">
        <v>3.648755021113223E-2</v>
      </c>
      <c r="I102" s="46">
        <v>0.54044391290123495</v>
      </c>
      <c r="J102" s="48">
        <v>0.29464170099999998</v>
      </c>
      <c r="K102" s="47">
        <v>0.27209486500000002</v>
      </c>
      <c r="L102" s="49">
        <v>7.6783887310150289E-2</v>
      </c>
      <c r="M102" s="13"/>
      <c r="N102" s="13"/>
      <c r="O102" s="13"/>
      <c r="P102" s="13"/>
      <c r="Q102" s="13"/>
      <c r="R102" s="13"/>
      <c r="S102" s="13"/>
      <c r="T102" s="13"/>
      <c r="U102" s="13"/>
      <c r="V102" s="13"/>
      <c r="W102" s="13"/>
      <c r="X102" s="13"/>
      <c r="Y102" s="13"/>
      <c r="Z102" s="13"/>
    </row>
    <row r="103" spans="1:26">
      <c r="A103" s="13"/>
      <c r="B103" s="44" t="s">
        <v>138</v>
      </c>
      <c r="C103" s="45">
        <v>24</v>
      </c>
      <c r="D103" s="46">
        <v>0.89769607799999995</v>
      </c>
      <c r="E103" s="47">
        <v>0.6856552807335371</v>
      </c>
      <c r="F103" s="47">
        <v>0.15132956</v>
      </c>
      <c r="G103" s="46">
        <v>0.56748132380432303</v>
      </c>
      <c r="H103" s="47">
        <v>4.1774545743171174E-2</v>
      </c>
      <c r="I103" s="46">
        <v>0.5922210908542862</v>
      </c>
      <c r="J103" s="48">
        <v>0.38311540100000002</v>
      </c>
      <c r="K103" s="47">
        <v>0.31860974800000003</v>
      </c>
      <c r="L103" s="49">
        <v>0.3581535667069532</v>
      </c>
      <c r="M103" s="13"/>
      <c r="N103" s="13"/>
      <c r="O103" s="13"/>
      <c r="P103" s="13"/>
      <c r="Q103" s="13"/>
      <c r="R103" s="13"/>
      <c r="S103" s="13"/>
      <c r="T103" s="13"/>
      <c r="U103" s="13"/>
      <c r="V103" s="13"/>
      <c r="W103" s="13"/>
      <c r="X103" s="13"/>
      <c r="Y103" s="13"/>
      <c r="Z103" s="13"/>
    </row>
    <row r="104" spans="1:26">
      <c r="A104" s="13"/>
      <c r="B104" s="44" t="s">
        <v>139</v>
      </c>
      <c r="C104" s="45">
        <v>14</v>
      </c>
      <c r="D104" s="46">
        <v>0.65516138800000001</v>
      </c>
      <c r="E104" s="47">
        <v>0.62801105831220572</v>
      </c>
      <c r="F104" s="47">
        <v>0.186515293</v>
      </c>
      <c r="G104" s="46">
        <v>0.43362975154134498</v>
      </c>
      <c r="H104" s="47">
        <v>9.2268013170635321E-2</v>
      </c>
      <c r="I104" s="46">
        <v>0.4777068097555745</v>
      </c>
      <c r="J104" s="48">
        <v>0.21969373</v>
      </c>
      <c r="K104" s="47">
        <v>0.193932414</v>
      </c>
      <c r="L104" s="49">
        <v>8.253706863236808E-2</v>
      </c>
      <c r="M104" s="13"/>
      <c r="N104" s="13"/>
      <c r="O104" s="13"/>
      <c r="P104" s="13"/>
      <c r="Q104" s="13"/>
      <c r="R104" s="13"/>
      <c r="S104" s="13"/>
      <c r="T104" s="13"/>
      <c r="U104" s="13"/>
      <c r="V104" s="13"/>
      <c r="W104" s="13"/>
      <c r="X104" s="13"/>
      <c r="Y104" s="13"/>
      <c r="Z104" s="13"/>
    </row>
    <row r="105" spans="1:26">
      <c r="A105" s="13"/>
      <c r="B105" s="44" t="s">
        <v>140</v>
      </c>
      <c r="C105" s="45">
        <v>120</v>
      </c>
      <c r="D105" s="46">
        <v>0.95849258299999995</v>
      </c>
      <c r="E105" s="47">
        <v>0.69568462225993033</v>
      </c>
      <c r="F105" s="47">
        <v>0.18734757899999999</v>
      </c>
      <c r="G105" s="46">
        <v>0.61231846554220171</v>
      </c>
      <c r="H105" s="47">
        <v>4.9417842444048142E-2</v>
      </c>
      <c r="I105" s="46">
        <v>0.64415101911499983</v>
      </c>
      <c r="J105" s="48">
        <v>0.30138070300000003</v>
      </c>
      <c r="K105" s="47">
        <v>0.31523274099999998</v>
      </c>
      <c r="L105" s="49">
        <v>0.20744142298245744</v>
      </c>
      <c r="M105" s="13"/>
      <c r="N105" s="13"/>
      <c r="O105" s="13"/>
      <c r="P105" s="13"/>
      <c r="Q105" s="13"/>
      <c r="R105" s="13"/>
      <c r="S105" s="13"/>
      <c r="T105" s="13"/>
      <c r="U105" s="13"/>
      <c r="V105" s="13"/>
      <c r="W105" s="13"/>
      <c r="X105" s="13"/>
      <c r="Y105" s="13"/>
      <c r="Z105" s="13"/>
    </row>
    <row r="106" spans="1:26">
      <c r="A106" s="13"/>
      <c r="B106" s="44" t="s">
        <v>141</v>
      </c>
      <c r="C106" s="45">
        <v>21</v>
      </c>
      <c r="D106" s="46">
        <v>1.2309680080000001</v>
      </c>
      <c r="E106" s="47">
        <v>1.3372651392090347</v>
      </c>
      <c r="F106" s="47">
        <v>0.14666531799999999</v>
      </c>
      <c r="G106" s="46">
        <v>0.57491385066519252</v>
      </c>
      <c r="H106" s="47">
        <v>6.923338632414619E-2</v>
      </c>
      <c r="I106" s="46">
        <v>0.61767777466222096</v>
      </c>
      <c r="J106" s="48">
        <v>0.23178394599999999</v>
      </c>
      <c r="K106" s="47">
        <v>0.27376274699999997</v>
      </c>
      <c r="L106" s="49">
        <v>0.12700295911076689</v>
      </c>
      <c r="M106" s="13"/>
      <c r="N106" s="13"/>
      <c r="O106" s="13"/>
      <c r="P106" s="13"/>
      <c r="Q106" s="13"/>
      <c r="R106" s="13"/>
      <c r="S106" s="13"/>
      <c r="T106" s="13"/>
      <c r="U106" s="13"/>
      <c r="V106" s="13"/>
      <c r="W106" s="13"/>
      <c r="X106" s="13"/>
      <c r="Y106" s="13"/>
      <c r="Z106" s="13"/>
    </row>
    <row r="107" spans="1:26">
      <c r="A107" s="13"/>
      <c r="B107" s="44" t="s">
        <v>142</v>
      </c>
      <c r="C107" s="45">
        <v>28</v>
      </c>
      <c r="D107" s="46">
        <v>1.0713984590000001</v>
      </c>
      <c r="E107" s="47">
        <v>0.99008155588802582</v>
      </c>
      <c r="F107" s="47">
        <v>0.16323501500000001</v>
      </c>
      <c r="G107" s="46">
        <v>0.58595495137443565</v>
      </c>
      <c r="H107" s="47">
        <v>9.8292157349580522E-2</v>
      </c>
      <c r="I107" s="46">
        <v>0.64982794166691404</v>
      </c>
      <c r="J107" s="48">
        <v>0.232765102</v>
      </c>
      <c r="K107" s="47">
        <v>0.26432744000000002</v>
      </c>
      <c r="L107" s="49">
        <v>0.21225789495648312</v>
      </c>
      <c r="M107" s="13"/>
      <c r="N107" s="13"/>
      <c r="O107" s="13"/>
      <c r="P107" s="13"/>
      <c r="Q107" s="13"/>
      <c r="R107" s="13"/>
      <c r="S107" s="13"/>
      <c r="T107" s="13"/>
      <c r="U107" s="13"/>
      <c r="V107" s="13"/>
      <c r="W107" s="13"/>
      <c r="X107" s="13"/>
      <c r="Y107" s="13"/>
      <c r="Z107" s="13"/>
    </row>
    <row r="108" spans="1:26">
      <c r="A108" s="13"/>
      <c r="B108" s="44" t="s">
        <v>143</v>
      </c>
      <c r="C108" s="45">
        <v>59</v>
      </c>
      <c r="D108" s="46">
        <v>1.2947316179999999</v>
      </c>
      <c r="E108" s="47">
        <v>0.12736499586529176</v>
      </c>
      <c r="F108" s="47">
        <v>0.11282993600000001</v>
      </c>
      <c r="G108" s="46">
        <v>1.1632867196668875</v>
      </c>
      <c r="H108" s="47">
        <v>7.8405698305439822E-2</v>
      </c>
      <c r="I108" s="46">
        <v>1.2622546792313287</v>
      </c>
      <c r="J108" s="48">
        <v>0.43243605400000001</v>
      </c>
      <c r="K108" s="47">
        <v>0.42973469199999997</v>
      </c>
      <c r="L108" s="49">
        <v>0.10705182472320839</v>
      </c>
      <c r="M108" s="13"/>
      <c r="N108" s="13"/>
      <c r="O108" s="13"/>
      <c r="P108" s="13"/>
      <c r="Q108" s="13"/>
      <c r="R108" s="13"/>
      <c r="S108" s="13"/>
      <c r="T108" s="13"/>
      <c r="U108" s="13"/>
      <c r="V108" s="13"/>
      <c r="W108" s="13"/>
      <c r="X108" s="13"/>
      <c r="Y108" s="13"/>
      <c r="Z108" s="13"/>
    </row>
    <row r="109" spans="1:26">
      <c r="A109" s="13"/>
      <c r="B109" s="44" t="s">
        <v>144</v>
      </c>
      <c r="C109" s="45">
        <v>86</v>
      </c>
      <c r="D109" s="46">
        <v>1.0283057369999999</v>
      </c>
      <c r="E109" s="47">
        <v>0.18614991673458786</v>
      </c>
      <c r="F109" s="47">
        <v>0.14627984599999999</v>
      </c>
      <c r="G109" s="46">
        <v>0.88729661595114806</v>
      </c>
      <c r="H109" s="47">
        <v>4.0215445620269089E-2</v>
      </c>
      <c r="I109" s="46">
        <v>0.92447478124355864</v>
      </c>
      <c r="J109" s="48">
        <v>0.35337203700000003</v>
      </c>
      <c r="K109" s="47">
        <v>0.34715921700000002</v>
      </c>
      <c r="L109" s="49">
        <v>0.16178616787821287</v>
      </c>
      <c r="M109" s="13"/>
      <c r="N109" s="13"/>
      <c r="O109" s="13"/>
      <c r="P109" s="13"/>
      <c r="Q109" s="13"/>
      <c r="R109" s="13"/>
      <c r="S109" s="13"/>
      <c r="T109" s="13"/>
      <c r="U109" s="13"/>
      <c r="V109" s="13"/>
      <c r="W109" s="13"/>
      <c r="X109" s="13"/>
      <c r="Y109" s="13"/>
      <c r="Z109" s="13"/>
    </row>
    <row r="110" spans="1:26">
      <c r="A110" s="13"/>
      <c r="B110" s="44" t="s">
        <v>145</v>
      </c>
      <c r="C110" s="45">
        <v>7</v>
      </c>
      <c r="D110" s="46">
        <v>1.4699383749999999</v>
      </c>
      <c r="E110" s="47">
        <v>0.18659580645878163</v>
      </c>
      <c r="F110" s="47">
        <v>0.24882005900000001</v>
      </c>
      <c r="G110" s="46">
        <v>1.2892307357931136</v>
      </c>
      <c r="H110" s="47">
        <v>4.1561291016976039E-2</v>
      </c>
      <c r="I110" s="46">
        <v>1.3451363386200095</v>
      </c>
      <c r="J110" s="48">
        <v>0.21917112799999999</v>
      </c>
      <c r="K110" s="47">
        <v>0.24585069600000001</v>
      </c>
      <c r="L110" s="49">
        <v>0.27625975995636237</v>
      </c>
      <c r="M110" s="13"/>
      <c r="N110" s="13"/>
      <c r="O110" s="13"/>
      <c r="P110" s="13"/>
      <c r="Q110" s="13"/>
      <c r="R110" s="13"/>
      <c r="S110" s="13"/>
      <c r="T110" s="13"/>
      <c r="U110" s="13"/>
      <c r="V110" s="13"/>
      <c r="W110" s="13"/>
      <c r="X110" s="13"/>
      <c r="Y110" s="13"/>
      <c r="Z110" s="13"/>
    </row>
    <row r="111" spans="1:26">
      <c r="A111" s="13"/>
      <c r="B111" s="44" t="s">
        <v>146</v>
      </c>
      <c r="C111" s="45">
        <v>36</v>
      </c>
      <c r="D111" s="46">
        <v>1.545655462</v>
      </c>
      <c r="E111" s="47">
        <v>0.21116330892630147</v>
      </c>
      <c r="F111" s="47">
        <v>6.5143581000000006E-2</v>
      </c>
      <c r="G111" s="46">
        <v>1.290835094655308</v>
      </c>
      <c r="H111" s="47">
        <v>6.0050018469973321E-2</v>
      </c>
      <c r="I111" s="46">
        <v>1.3733018990586279</v>
      </c>
      <c r="J111" s="48">
        <v>0.40249537099999999</v>
      </c>
      <c r="K111" s="47">
        <v>0.43024724199999997</v>
      </c>
      <c r="L111" s="49">
        <v>1.2014191652947295</v>
      </c>
      <c r="M111" s="13"/>
      <c r="N111" s="13"/>
      <c r="O111" s="13"/>
      <c r="P111" s="13"/>
      <c r="Q111" s="13"/>
      <c r="R111" s="13"/>
      <c r="S111" s="13"/>
      <c r="T111" s="13"/>
      <c r="U111" s="13"/>
      <c r="V111" s="13"/>
      <c r="W111" s="13"/>
      <c r="X111" s="13"/>
      <c r="Y111" s="13"/>
      <c r="Z111" s="13"/>
    </row>
    <row r="112" spans="1:26">
      <c r="A112" s="13"/>
      <c r="B112" s="44" t="s">
        <v>147</v>
      </c>
      <c r="C112" s="45">
        <v>20</v>
      </c>
      <c r="D112" s="46">
        <v>1.3947254899999999</v>
      </c>
      <c r="E112" s="47">
        <v>6.9913782371891872E-2</v>
      </c>
      <c r="F112" s="47">
        <v>0.15651399999999999</v>
      </c>
      <c r="G112" s="46">
        <v>1.3170569348086119</v>
      </c>
      <c r="H112" s="47">
        <v>8.1953650966220287E-2</v>
      </c>
      <c r="I112" s="46">
        <v>1.4346301101189287</v>
      </c>
      <c r="J112" s="48">
        <v>0.41123878600000002</v>
      </c>
      <c r="K112" s="47">
        <v>0.42722265399999998</v>
      </c>
      <c r="L112" s="49">
        <v>0.50233974942124482</v>
      </c>
      <c r="M112" s="13"/>
      <c r="N112" s="13"/>
      <c r="O112" s="13"/>
      <c r="P112" s="13"/>
      <c r="Q112" s="13"/>
      <c r="R112" s="13"/>
      <c r="S112" s="13"/>
      <c r="T112" s="13"/>
      <c r="U112" s="13"/>
      <c r="V112" s="13"/>
      <c r="W112" s="13"/>
      <c r="X112" s="13"/>
      <c r="Y112" s="13"/>
      <c r="Z112" s="13"/>
    </row>
    <row r="113" spans="1:26">
      <c r="A113" s="13"/>
      <c r="B113" s="44" t="s">
        <v>148</v>
      </c>
      <c r="C113" s="45">
        <v>57</v>
      </c>
      <c r="D113" s="46">
        <v>1.832950802</v>
      </c>
      <c r="E113" s="47">
        <v>0.87382283768174773</v>
      </c>
      <c r="F113" s="47">
        <v>6.3471616999999994E-2</v>
      </c>
      <c r="G113" s="46">
        <v>1.008024216154394</v>
      </c>
      <c r="H113" s="47">
        <v>6.3899994458832279E-2</v>
      </c>
      <c r="I113" s="46">
        <v>1.0768338961515616</v>
      </c>
      <c r="J113" s="48">
        <v>0.44504019299999997</v>
      </c>
      <c r="K113" s="47">
        <v>0.489371155</v>
      </c>
      <c r="L113" s="49">
        <v>0.28357768058830751</v>
      </c>
      <c r="M113" s="13"/>
      <c r="N113" s="13"/>
      <c r="O113" s="13"/>
      <c r="P113" s="13"/>
      <c r="Q113" s="13"/>
      <c r="R113" s="13"/>
      <c r="S113" s="13"/>
      <c r="T113" s="13"/>
      <c r="U113" s="13"/>
      <c r="V113" s="13"/>
      <c r="W113" s="13"/>
      <c r="X113" s="13"/>
      <c r="Y113" s="13"/>
      <c r="Z113" s="13"/>
    </row>
    <row r="114" spans="1:26">
      <c r="A114" s="13"/>
      <c r="B114" s="44" t="s">
        <v>149</v>
      </c>
      <c r="C114" s="45">
        <v>12</v>
      </c>
      <c r="D114" s="46">
        <v>1.3724117650000001</v>
      </c>
      <c r="E114" s="47">
        <v>0.23046708005669561</v>
      </c>
      <c r="F114" s="47">
        <v>0.23497252599999999</v>
      </c>
      <c r="G114" s="46">
        <v>1.1667056377535783</v>
      </c>
      <c r="H114" s="47">
        <v>6.7460465827452548E-2</v>
      </c>
      <c r="I114" s="46">
        <v>1.2511058191101883</v>
      </c>
      <c r="J114" s="48">
        <v>0.41545339199999998</v>
      </c>
      <c r="K114" s="47">
        <v>0.36966312600000001</v>
      </c>
      <c r="L114" s="49">
        <v>0.2747165733533205</v>
      </c>
      <c r="M114" s="13"/>
      <c r="N114" s="13"/>
      <c r="O114" s="13"/>
      <c r="P114" s="13"/>
      <c r="Q114" s="13"/>
      <c r="R114" s="13"/>
      <c r="S114" s="13"/>
      <c r="T114" s="13"/>
      <c r="U114" s="13"/>
      <c r="V114" s="13"/>
      <c r="W114" s="13"/>
      <c r="X114" s="13"/>
      <c r="Y114" s="13"/>
      <c r="Z114" s="13"/>
    </row>
    <row r="115" spans="1:26">
      <c r="A115" s="13"/>
      <c r="B115" s="44" t="s">
        <v>150</v>
      </c>
      <c r="C115" s="45">
        <v>33</v>
      </c>
      <c r="D115" s="46">
        <v>1.0544086269999999</v>
      </c>
      <c r="E115" s="47">
        <v>0.14837877956068404</v>
      </c>
      <c r="F115" s="47">
        <v>0.104984752</v>
      </c>
      <c r="G115" s="46">
        <v>0.9307975324095985</v>
      </c>
      <c r="H115" s="47">
        <v>0.1760583656607759</v>
      </c>
      <c r="I115" s="46">
        <v>1.1296886740722474</v>
      </c>
      <c r="J115" s="48">
        <v>0.39665939</v>
      </c>
      <c r="K115" s="47">
        <v>0.45812629599999999</v>
      </c>
      <c r="L115" s="49">
        <v>0.65795956523113241</v>
      </c>
      <c r="M115" s="13"/>
      <c r="N115" s="13"/>
      <c r="O115" s="13"/>
      <c r="P115" s="13"/>
      <c r="Q115" s="13"/>
      <c r="R115" s="13"/>
      <c r="S115" s="13"/>
      <c r="T115" s="13"/>
      <c r="U115" s="13"/>
      <c r="V115" s="13"/>
      <c r="W115" s="13"/>
      <c r="X115" s="13"/>
      <c r="Y115" s="13"/>
      <c r="Z115" s="13"/>
    </row>
    <row r="116" spans="1:26">
      <c r="A116" s="13"/>
      <c r="B116" s="44" t="s">
        <v>151</v>
      </c>
      <c r="C116" s="45">
        <v>155</v>
      </c>
      <c r="D116" s="46">
        <v>0.98174114400000001</v>
      </c>
      <c r="E116" s="47">
        <v>0.11734120467034044</v>
      </c>
      <c r="F116" s="47">
        <v>8.2956366000000004E-2</v>
      </c>
      <c r="G116" s="46">
        <v>0.88636234674466563</v>
      </c>
      <c r="H116" s="47">
        <v>6.4332407567726069E-2</v>
      </c>
      <c r="I116" s="46">
        <v>0.94730474146332355</v>
      </c>
      <c r="J116" s="48">
        <v>0.43064701399999999</v>
      </c>
      <c r="K116" s="47">
        <v>0.44869447400000001</v>
      </c>
      <c r="L116" s="49">
        <v>0.44553123120795235</v>
      </c>
      <c r="M116" s="13"/>
      <c r="N116" s="13"/>
      <c r="O116" s="13"/>
      <c r="P116" s="13"/>
      <c r="Q116" s="13"/>
      <c r="R116" s="13"/>
      <c r="S116" s="13"/>
      <c r="T116" s="13"/>
      <c r="U116" s="13"/>
      <c r="V116" s="13"/>
      <c r="W116" s="13"/>
      <c r="X116" s="13"/>
      <c r="Y116" s="13"/>
      <c r="Z116" s="13"/>
    </row>
    <row r="117" spans="1:26">
      <c r="A117" s="13"/>
      <c r="B117" s="44" t="s">
        <v>152</v>
      </c>
      <c r="C117" s="45">
        <v>230</v>
      </c>
      <c r="D117" s="46">
        <v>0.65330657800000003</v>
      </c>
      <c r="E117" s="47">
        <v>0.10105084429977033</v>
      </c>
      <c r="F117" s="47">
        <v>0.109889349</v>
      </c>
      <c r="G117" s="46">
        <v>0.59939328974125838</v>
      </c>
      <c r="H117" s="47">
        <v>5.6385118979476595E-2</v>
      </c>
      <c r="I117" s="46">
        <v>0.635209662116617</v>
      </c>
      <c r="J117" s="48">
        <v>0.347552307</v>
      </c>
      <c r="K117" s="47">
        <v>0.32147857699999999</v>
      </c>
      <c r="L117" s="49">
        <v>0.19485221125836558</v>
      </c>
      <c r="M117" s="13"/>
      <c r="N117" s="13"/>
      <c r="O117" s="13"/>
      <c r="P117" s="13"/>
      <c r="Q117" s="13"/>
      <c r="R117" s="13"/>
      <c r="S117" s="13"/>
      <c r="T117" s="13"/>
      <c r="U117" s="13"/>
      <c r="V117" s="13"/>
      <c r="W117" s="13"/>
      <c r="X117" s="13"/>
      <c r="Y117" s="13"/>
      <c r="Z117" s="13"/>
    </row>
    <row r="118" spans="1:26">
      <c r="A118" s="13"/>
      <c r="B118" s="44" t="s">
        <v>153</v>
      </c>
      <c r="C118" s="45">
        <v>56</v>
      </c>
      <c r="D118" s="46">
        <v>1.45615541</v>
      </c>
      <c r="E118" s="47">
        <v>0.7374765821588497</v>
      </c>
      <c r="F118" s="47">
        <v>0.14890463400000001</v>
      </c>
      <c r="G118" s="46">
        <v>0.89462959963062183</v>
      </c>
      <c r="H118" s="47">
        <v>9.2575539025188835E-2</v>
      </c>
      <c r="I118" s="46">
        <v>0.9858998055546746</v>
      </c>
      <c r="J118" s="48">
        <v>0.358857861</v>
      </c>
      <c r="K118" s="47">
        <v>0.33368405600000001</v>
      </c>
      <c r="L118" s="49">
        <v>0.99852515968418798</v>
      </c>
      <c r="M118" s="13"/>
      <c r="N118" s="13"/>
      <c r="O118" s="13"/>
      <c r="P118" s="13"/>
      <c r="Q118" s="13"/>
      <c r="R118" s="13"/>
      <c r="S118" s="13"/>
      <c r="T118" s="13"/>
      <c r="U118" s="13"/>
      <c r="V118" s="13"/>
      <c r="W118" s="13"/>
      <c r="X118" s="13"/>
      <c r="Y118" s="13"/>
      <c r="Z118" s="13"/>
    </row>
    <row r="119" spans="1:26">
      <c r="A119" s="13"/>
      <c r="B119" s="44" t="s">
        <v>154</v>
      </c>
      <c r="C119" s="45">
        <v>14</v>
      </c>
      <c r="D119" s="46">
        <v>1.208950089</v>
      </c>
      <c r="E119" s="47">
        <v>0.95156435275455431</v>
      </c>
      <c r="F119" s="47">
        <v>8.1931407999999997E-2</v>
      </c>
      <c r="G119" s="46">
        <v>0.64525470793656026</v>
      </c>
      <c r="H119" s="47">
        <v>7.5919833672648041E-2</v>
      </c>
      <c r="I119" s="46">
        <v>0.69826702427891008</v>
      </c>
      <c r="J119" s="48">
        <v>0.34477151900000003</v>
      </c>
      <c r="K119" s="47">
        <v>0.27380202599999998</v>
      </c>
      <c r="L119" s="49">
        <v>0.45190119974947279</v>
      </c>
      <c r="M119" s="13"/>
      <c r="N119" s="13"/>
      <c r="O119" s="13"/>
      <c r="P119" s="13"/>
      <c r="Q119" s="13"/>
      <c r="R119" s="13"/>
      <c r="S119" s="13"/>
      <c r="T119" s="13"/>
      <c r="U119" s="13"/>
      <c r="V119" s="13"/>
      <c r="W119" s="13"/>
      <c r="X119" s="13"/>
      <c r="Y119" s="13"/>
      <c r="Z119" s="13"/>
    </row>
    <row r="120" spans="1:26">
      <c r="A120" s="13"/>
      <c r="B120" s="44" t="s">
        <v>155</v>
      </c>
      <c r="C120" s="45">
        <v>56</v>
      </c>
      <c r="D120" s="46">
        <v>1.1274999999999999</v>
      </c>
      <c r="E120" s="47">
        <v>0.20082170210334382</v>
      </c>
      <c r="F120" s="47">
        <v>7.8273529999999994E-2</v>
      </c>
      <c r="G120" s="46">
        <v>0.95139435626947511</v>
      </c>
      <c r="H120" s="47">
        <v>0.17916623779185173</v>
      </c>
      <c r="I120" s="46">
        <v>1.1590585086438234</v>
      </c>
      <c r="J120" s="48">
        <v>0.408759708</v>
      </c>
      <c r="K120" s="47">
        <v>0.45640119600000001</v>
      </c>
      <c r="L120" s="49">
        <v>0.5616348625502845</v>
      </c>
      <c r="M120" s="13"/>
      <c r="N120" s="13"/>
      <c r="O120" s="13"/>
      <c r="P120" s="13"/>
      <c r="Q120" s="13"/>
      <c r="R120" s="13"/>
      <c r="S120" s="13"/>
      <c r="T120" s="13"/>
      <c r="U120" s="13"/>
      <c r="V120" s="13"/>
      <c r="W120" s="13"/>
      <c r="X120" s="13"/>
      <c r="Y120" s="13"/>
      <c r="Z120" s="13"/>
    </row>
    <row r="121" spans="1:26">
      <c r="A121" s="13"/>
      <c r="B121" s="44" t="s">
        <v>156</v>
      </c>
      <c r="C121" s="45">
        <v>87</v>
      </c>
      <c r="D121" s="46">
        <v>0.99367527499999997</v>
      </c>
      <c r="E121" s="47">
        <v>0.99436302215780548</v>
      </c>
      <c r="F121" s="47">
        <v>0.15282173299999999</v>
      </c>
      <c r="G121" s="46">
        <v>0.5393366240791414</v>
      </c>
      <c r="H121" s="47">
        <v>4.6442018410246533E-2</v>
      </c>
      <c r="I121" s="46">
        <v>0.56560443569458652</v>
      </c>
      <c r="J121" s="48">
        <v>0.30038741899999999</v>
      </c>
      <c r="K121" s="47">
        <v>0.29866383200000002</v>
      </c>
      <c r="L121" s="49">
        <v>0.17532138503920836</v>
      </c>
      <c r="M121" s="13"/>
      <c r="N121" s="13"/>
      <c r="O121" s="13"/>
      <c r="P121" s="13"/>
      <c r="Q121" s="13"/>
      <c r="R121" s="13"/>
      <c r="S121" s="13"/>
      <c r="T121" s="13"/>
      <c r="U121" s="13"/>
      <c r="V121" s="13"/>
      <c r="W121" s="13"/>
      <c r="X121" s="13"/>
      <c r="Y121" s="13"/>
      <c r="Z121" s="13"/>
    </row>
    <row r="122" spans="1:26">
      <c r="A122" s="13"/>
      <c r="B122" s="44" t="s">
        <v>157</v>
      </c>
      <c r="C122" s="45">
        <v>7</v>
      </c>
      <c r="D122" s="46">
        <v>0.612408497</v>
      </c>
      <c r="E122" s="47">
        <v>0.30014173219835433</v>
      </c>
      <c r="F122" s="47">
        <v>0.198258622</v>
      </c>
      <c r="G122" s="46">
        <v>0.49362462020210263</v>
      </c>
      <c r="H122" s="47">
        <v>2.5266478836196798E-2</v>
      </c>
      <c r="I122" s="46">
        <v>0.50642007223956897</v>
      </c>
      <c r="J122" s="48">
        <v>0.101654149</v>
      </c>
      <c r="K122" s="47">
        <v>0.170876163</v>
      </c>
      <c r="L122" s="49">
        <v>0.18304249877764955</v>
      </c>
      <c r="M122" s="13"/>
      <c r="N122" s="13"/>
      <c r="O122" s="13"/>
      <c r="P122" s="13"/>
      <c r="Q122" s="13"/>
      <c r="R122" s="13"/>
      <c r="S122" s="13"/>
      <c r="T122" s="13"/>
      <c r="U122" s="13"/>
      <c r="V122" s="13"/>
      <c r="W122" s="13"/>
      <c r="X122" s="13"/>
      <c r="Y122" s="13"/>
      <c r="Z122" s="13"/>
    </row>
    <row r="123" spans="1:26">
      <c r="A123" s="13"/>
      <c r="B123" s="44" t="s">
        <v>158</v>
      </c>
      <c r="C123" s="45">
        <v>39</v>
      </c>
      <c r="D123" s="46">
        <v>1.0575485039999999</v>
      </c>
      <c r="E123" s="47">
        <v>0.69835380191823748</v>
      </c>
      <c r="F123" s="47">
        <v>0.23794038200000001</v>
      </c>
      <c r="G123" s="46">
        <v>0.69022145743362473</v>
      </c>
      <c r="H123" s="47">
        <v>9.1871467623327527E-2</v>
      </c>
      <c r="I123" s="46">
        <v>0.76004820113650551</v>
      </c>
      <c r="J123" s="48">
        <v>0.262312345</v>
      </c>
      <c r="K123" s="47">
        <v>0.25091535500000001</v>
      </c>
      <c r="L123" s="49">
        <v>0.2094583025887384</v>
      </c>
      <c r="M123" s="13"/>
      <c r="N123" s="13"/>
      <c r="O123" s="13"/>
      <c r="P123" s="13"/>
      <c r="Q123" s="13"/>
      <c r="R123" s="13"/>
      <c r="S123" s="13"/>
      <c r="T123" s="13"/>
      <c r="U123" s="13"/>
      <c r="V123" s="13"/>
      <c r="W123" s="13"/>
      <c r="X123" s="13"/>
      <c r="Y123" s="13"/>
      <c r="Z123" s="13"/>
    </row>
    <row r="124" spans="1:26">
      <c r="A124" s="13"/>
      <c r="B124" s="44" t="s">
        <v>159</v>
      </c>
      <c r="C124" s="45">
        <v>7</v>
      </c>
      <c r="D124" s="46">
        <v>0.819658263</v>
      </c>
      <c r="E124" s="47">
        <v>2.7031321052328092</v>
      </c>
      <c r="F124" s="47">
        <v>0.16670575500000001</v>
      </c>
      <c r="G124" s="46">
        <v>0.25200834663127208</v>
      </c>
      <c r="H124" s="47">
        <v>8.6589289635156386E-2</v>
      </c>
      <c r="I124" s="46">
        <v>0.27589817348497303</v>
      </c>
      <c r="J124" s="48">
        <v>0.18636006899999999</v>
      </c>
      <c r="K124" s="47">
        <v>0.21918241099999999</v>
      </c>
      <c r="L124" s="49">
        <v>0.25420729095897532</v>
      </c>
      <c r="M124" s="13"/>
      <c r="N124" s="13"/>
      <c r="O124" s="13"/>
      <c r="P124" s="13"/>
      <c r="Q124" s="13"/>
      <c r="R124" s="13"/>
      <c r="S124" s="13"/>
      <c r="T124" s="13"/>
      <c r="U124" s="13"/>
      <c r="V124" s="13"/>
      <c r="W124" s="13"/>
      <c r="X124" s="13"/>
      <c r="Y124" s="13"/>
      <c r="Z124" s="13"/>
    </row>
    <row r="125" spans="1:26">
      <c r="A125" s="13"/>
      <c r="B125" s="44" t="s">
        <v>160</v>
      </c>
      <c r="C125" s="45">
        <v>23</v>
      </c>
      <c r="D125" s="46">
        <v>0.85319964299999995</v>
      </c>
      <c r="E125" s="47">
        <v>1.0176365257408548</v>
      </c>
      <c r="F125" s="47">
        <v>0.20054745500000001</v>
      </c>
      <c r="G125" s="46">
        <v>0.47045774869806994</v>
      </c>
      <c r="H125" s="47">
        <v>4.5160657073824391E-2</v>
      </c>
      <c r="I125" s="46">
        <v>0.49270880193972472</v>
      </c>
      <c r="J125" s="48">
        <v>0.314353145</v>
      </c>
      <c r="K125" s="47">
        <v>0.25759435000000003</v>
      </c>
      <c r="L125" s="49">
        <v>7.0375869042904785E-2</v>
      </c>
      <c r="M125" s="13"/>
      <c r="N125" s="13"/>
      <c r="O125" s="13"/>
      <c r="P125" s="13"/>
      <c r="Q125" s="13"/>
      <c r="R125" s="13"/>
      <c r="S125" s="13"/>
      <c r="T125" s="13"/>
      <c r="U125" s="13"/>
      <c r="V125" s="13"/>
      <c r="W125" s="13"/>
      <c r="X125" s="13"/>
      <c r="Y125" s="13"/>
      <c r="Z125" s="13"/>
    </row>
    <row r="126" spans="1:26">
      <c r="A126" s="13"/>
      <c r="B126" s="44" t="s">
        <v>161</v>
      </c>
      <c r="C126" s="45">
        <v>21</v>
      </c>
      <c r="D126" s="46">
        <v>1.082756863</v>
      </c>
      <c r="E126" s="47">
        <v>1.2545215633112303</v>
      </c>
      <c r="F126" s="47">
        <v>0.198284986</v>
      </c>
      <c r="G126" s="46">
        <v>0.53982137808739739</v>
      </c>
      <c r="H126" s="47">
        <v>8.5451154123772341E-2</v>
      </c>
      <c r="I126" s="46">
        <v>0.59025975542093156</v>
      </c>
      <c r="J126" s="48">
        <v>0.202509676</v>
      </c>
      <c r="K126" s="47">
        <v>0.21876659600000001</v>
      </c>
      <c r="L126" s="49">
        <v>0.19223737982887973</v>
      </c>
      <c r="M126" s="13"/>
      <c r="N126" s="13"/>
      <c r="O126" s="13"/>
      <c r="P126" s="13"/>
      <c r="Q126" s="13"/>
      <c r="R126" s="13"/>
      <c r="S126" s="13"/>
      <c r="T126" s="13"/>
      <c r="U126" s="13"/>
      <c r="V126" s="13"/>
      <c r="W126" s="13"/>
      <c r="X126" s="13"/>
      <c r="Y126" s="13"/>
      <c r="Z126" s="13"/>
    </row>
    <row r="127" spans="1:26">
      <c r="A127" s="13"/>
      <c r="B127" s="44" t="s">
        <v>162</v>
      </c>
      <c r="C127" s="45">
        <v>13</v>
      </c>
      <c r="D127" s="46">
        <v>0.84844385</v>
      </c>
      <c r="E127" s="47">
        <v>1.0746871643353912</v>
      </c>
      <c r="F127" s="47">
        <v>0.156317119</v>
      </c>
      <c r="G127" s="46">
        <v>0.44498138269458082</v>
      </c>
      <c r="H127" s="47">
        <v>3.2997837044995974E-2</v>
      </c>
      <c r="I127" s="46">
        <v>0.460165860782347</v>
      </c>
      <c r="J127" s="48">
        <v>0.18416866700000001</v>
      </c>
      <c r="K127" s="47">
        <v>0.33382342300000001</v>
      </c>
      <c r="L127" s="49">
        <v>0.36283189458083853</v>
      </c>
      <c r="M127" s="13"/>
      <c r="N127" s="13"/>
      <c r="O127" s="13"/>
      <c r="P127" s="13"/>
      <c r="Q127" s="13"/>
      <c r="R127" s="13"/>
      <c r="S127" s="13"/>
      <c r="T127" s="13"/>
      <c r="U127" s="13"/>
      <c r="V127" s="13"/>
      <c r="W127" s="13"/>
      <c r="X127" s="13"/>
      <c r="Y127" s="13"/>
      <c r="Z127" s="13"/>
    </row>
    <row r="128" spans="1:26" ht="13">
      <c r="A128" s="13"/>
      <c r="B128" s="51" t="s">
        <v>163</v>
      </c>
      <c r="C128" s="52">
        <v>6655</v>
      </c>
      <c r="D128" s="53">
        <v>1.0222334179999999</v>
      </c>
      <c r="E128" s="54">
        <v>1.1549727767563542</v>
      </c>
      <c r="F128" s="54">
        <v>0.12749512399999999</v>
      </c>
      <c r="G128" s="53">
        <v>0.50915154204578228</v>
      </c>
      <c r="H128" s="54">
        <v>0.10838923619007981</v>
      </c>
      <c r="I128" s="53">
        <v>0.57104687685704825</v>
      </c>
      <c r="J128" s="55">
        <v>0.33078271399999998</v>
      </c>
      <c r="K128" s="54">
        <v>0.33382342300000001</v>
      </c>
      <c r="L128" s="56">
        <v>9.6614016506058262E-2</v>
      </c>
      <c r="M128" s="13"/>
      <c r="N128" s="13"/>
      <c r="O128" s="13"/>
      <c r="P128" s="13"/>
      <c r="Q128" s="13"/>
      <c r="R128" s="13"/>
      <c r="S128" s="13"/>
      <c r="T128" s="13"/>
      <c r="U128" s="13"/>
      <c r="V128" s="13"/>
      <c r="W128" s="13"/>
      <c r="X128" s="13"/>
      <c r="Y128" s="13"/>
      <c r="Z128" s="13"/>
    </row>
    <row r="129" spans="1:26" ht="13">
      <c r="A129" s="13"/>
      <c r="B129" s="57" t="s">
        <v>164</v>
      </c>
      <c r="C129" s="58">
        <v>5782</v>
      </c>
      <c r="D129" s="59">
        <v>1.0389215368389828</v>
      </c>
      <c r="E129" s="60">
        <v>0.49015160996457424</v>
      </c>
      <c r="F129" s="60">
        <v>0.12956572902386715</v>
      </c>
      <c r="G129" s="59">
        <v>0.72822721288935044</v>
      </c>
      <c r="H129" s="60">
        <v>6.4470485112702883E-2</v>
      </c>
      <c r="I129" s="59">
        <v>0.77841179920131087</v>
      </c>
      <c r="J129" s="61">
        <v>0.33827389593929436</v>
      </c>
      <c r="K129" s="60">
        <v>0.3429660900762711</v>
      </c>
      <c r="L129" s="62">
        <v>0.10641028214107719</v>
      </c>
      <c r="M129" s="13"/>
      <c r="N129" s="13"/>
      <c r="O129" s="13"/>
      <c r="P129" s="13"/>
      <c r="Q129" s="13"/>
      <c r="R129" s="13"/>
      <c r="S129" s="13"/>
      <c r="T129" s="13"/>
      <c r="U129" s="13"/>
      <c r="V129" s="13"/>
      <c r="W129" s="13"/>
      <c r="X129" s="13"/>
      <c r="Y129" s="13"/>
      <c r="Z129" s="13"/>
    </row>
    <row r="130" spans="1:26">
      <c r="A130" s="13"/>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row>
    <row r="131" spans="1:26" ht="15.5">
      <c r="A131" s="13"/>
      <c r="B131" s="36" t="s">
        <v>11</v>
      </c>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row>
    <row r="132" spans="1:26" ht="13.5" thickBot="1">
      <c r="A132" s="13"/>
      <c r="B132" s="17" t="s">
        <v>58</v>
      </c>
      <c r="C132" s="17" t="s">
        <v>59</v>
      </c>
      <c r="D132" s="17" t="s">
        <v>60</v>
      </c>
      <c r="E132" s="17" t="s">
        <v>61</v>
      </c>
      <c r="F132" s="17" t="s">
        <v>62</v>
      </c>
      <c r="G132" s="17" t="s">
        <v>63</v>
      </c>
      <c r="H132" s="17" t="s">
        <v>64</v>
      </c>
      <c r="I132" s="17" t="s">
        <v>65</v>
      </c>
      <c r="J132" s="17" t="s">
        <v>66</v>
      </c>
      <c r="K132" s="17" t="s">
        <v>67</v>
      </c>
      <c r="L132" s="37" t="s">
        <v>68</v>
      </c>
      <c r="M132" s="13"/>
      <c r="N132" s="13"/>
      <c r="O132" s="13"/>
      <c r="P132" s="13"/>
      <c r="Q132" s="13"/>
      <c r="R132" s="13"/>
      <c r="S132" s="13"/>
      <c r="T132" s="13"/>
      <c r="U132" s="13"/>
      <c r="V132" s="13"/>
      <c r="W132" s="13"/>
      <c r="X132" s="13"/>
      <c r="Y132" s="13"/>
      <c r="Z132" s="13"/>
    </row>
    <row r="133" spans="1:26">
      <c r="A133" s="13"/>
      <c r="B133" s="63" t="s">
        <v>69</v>
      </c>
      <c r="C133" s="39">
        <v>41</v>
      </c>
      <c r="D133" s="40">
        <v>1.3629988319999999</v>
      </c>
      <c r="E133" s="41">
        <v>0.62975512601917505</v>
      </c>
      <c r="F133" s="41">
        <v>5.0960682E-2</v>
      </c>
      <c r="G133" s="40">
        <v>0.8531206924995306</v>
      </c>
      <c r="H133" s="41">
        <v>6.2692184939350706E-2</v>
      </c>
      <c r="I133" s="40">
        <v>0.91018199015478041</v>
      </c>
      <c r="J133" s="42">
        <v>0.66713345999999996</v>
      </c>
      <c r="K133" s="41">
        <v>0.72801837599999997</v>
      </c>
      <c r="L133" s="43">
        <v>0.17051729999250578</v>
      </c>
      <c r="M133" s="13"/>
      <c r="N133" s="13"/>
      <c r="O133" s="13"/>
      <c r="P133" s="13"/>
      <c r="Q133" s="13"/>
      <c r="R133" s="13"/>
      <c r="S133" s="13"/>
      <c r="T133" s="13"/>
      <c r="U133" s="13"/>
      <c r="V133" s="13"/>
      <c r="W133" s="13"/>
      <c r="X133" s="13"/>
      <c r="Y133" s="13"/>
      <c r="Z133" s="13"/>
    </row>
    <row r="134" spans="1:26">
      <c r="A134" s="13"/>
      <c r="B134" s="64" t="s">
        <v>70</v>
      </c>
      <c r="C134" s="45">
        <v>96</v>
      </c>
      <c r="D134" s="46">
        <v>1.0744874680000001</v>
      </c>
      <c r="E134" s="47">
        <v>0.23526369758503282</v>
      </c>
      <c r="F134" s="47">
        <v>0.10855493200000001</v>
      </c>
      <c r="G134" s="46">
        <v>0.88820828487669112</v>
      </c>
      <c r="H134" s="47">
        <v>5.2104995271396032E-2</v>
      </c>
      <c r="I134" s="46">
        <v>0.93703235109989635</v>
      </c>
      <c r="J134" s="48">
        <v>0.52407712200000001</v>
      </c>
      <c r="K134" s="47">
        <v>0.40745759500000001</v>
      </c>
      <c r="L134" s="49">
        <v>0.14667389761039185</v>
      </c>
      <c r="M134" s="13"/>
      <c r="N134" s="13"/>
      <c r="O134" s="13"/>
      <c r="P134" s="13"/>
      <c r="Q134" s="13"/>
      <c r="R134" s="13"/>
      <c r="S134" s="13"/>
      <c r="T134" s="13"/>
      <c r="U134" s="13"/>
      <c r="V134" s="13"/>
      <c r="W134" s="13"/>
      <c r="X134" s="13"/>
      <c r="Y134" s="13"/>
      <c r="Z134" s="13"/>
    </row>
    <row r="135" spans="1:26">
      <c r="A135" s="13"/>
      <c r="B135" s="64" t="s">
        <v>71</v>
      </c>
      <c r="C135" s="45">
        <v>18</v>
      </c>
      <c r="D135" s="46">
        <v>1.1220887850000001</v>
      </c>
      <c r="E135" s="47">
        <v>0.70116432260434647</v>
      </c>
      <c r="F135" s="47">
        <v>0.22986886200000001</v>
      </c>
      <c r="G135" s="46">
        <v>0.72863453282551915</v>
      </c>
      <c r="H135" s="47">
        <v>4.2293873298202701E-2</v>
      </c>
      <c r="I135" s="46">
        <v>0.76081222883561583</v>
      </c>
      <c r="J135" s="48">
        <v>0.47604816500000002</v>
      </c>
      <c r="K135" s="47">
        <v>0.38611514499999999</v>
      </c>
      <c r="L135" s="49">
        <v>0.9936933080464273</v>
      </c>
      <c r="M135" s="13"/>
      <c r="N135" s="13"/>
      <c r="O135" s="13"/>
      <c r="P135" s="13"/>
      <c r="Q135" s="13"/>
      <c r="R135" s="13"/>
      <c r="S135" s="13"/>
      <c r="T135" s="13"/>
      <c r="U135" s="13"/>
      <c r="V135" s="13"/>
      <c r="W135" s="13"/>
      <c r="X135" s="13"/>
      <c r="Y135" s="13"/>
      <c r="Z135" s="13"/>
    </row>
    <row r="136" spans="1:26">
      <c r="A136" s="13"/>
      <c r="B136" s="64" t="s">
        <v>72</v>
      </c>
      <c r="C136" s="45">
        <v>58</v>
      </c>
      <c r="D136" s="46">
        <v>0.880540498</v>
      </c>
      <c r="E136" s="47">
        <v>0.34213753771006966</v>
      </c>
      <c r="F136" s="47">
        <v>0.109533254</v>
      </c>
      <c r="G136" s="46">
        <v>0.67491843142743457</v>
      </c>
      <c r="H136" s="47">
        <v>4.2982405726789318E-2</v>
      </c>
      <c r="I136" s="46">
        <v>0.70523095444236727</v>
      </c>
      <c r="J136" s="48">
        <v>0.496763552</v>
      </c>
      <c r="K136" s="47">
        <v>0.47146900400000002</v>
      </c>
      <c r="L136" s="49">
        <v>0.2476777751579497</v>
      </c>
      <c r="M136" s="13"/>
      <c r="N136" s="13"/>
      <c r="O136" s="13"/>
      <c r="P136" s="13"/>
      <c r="Q136" s="13"/>
      <c r="R136" s="13"/>
      <c r="S136" s="13"/>
      <c r="T136" s="13"/>
      <c r="U136" s="13"/>
      <c r="V136" s="13"/>
      <c r="W136" s="13"/>
      <c r="X136" s="13"/>
      <c r="Y136" s="13"/>
      <c r="Z136" s="13"/>
    </row>
    <row r="137" spans="1:26">
      <c r="A137" s="13"/>
      <c r="B137" s="64" t="s">
        <v>73</v>
      </c>
      <c r="C137" s="45">
        <v>15</v>
      </c>
      <c r="D137" s="46">
        <v>0.84501078399999996</v>
      </c>
      <c r="E137" s="47">
        <v>1.5042105995184019</v>
      </c>
      <c r="F137" s="47">
        <v>8.1379333999999998E-2</v>
      </c>
      <c r="G137" s="46">
        <v>0.35477838571465981</v>
      </c>
      <c r="H137" s="47">
        <v>6.4608452102947023E-2</v>
      </c>
      <c r="I137" s="46">
        <v>0.37928329212752937</v>
      </c>
      <c r="J137" s="48">
        <v>0.62219914200000004</v>
      </c>
      <c r="K137" s="47">
        <v>0.29214521199999999</v>
      </c>
      <c r="L137" s="49">
        <v>3.6654237050456997</v>
      </c>
      <c r="M137" s="13"/>
      <c r="N137" s="13"/>
      <c r="O137" s="13"/>
      <c r="P137" s="13"/>
      <c r="Q137" s="13"/>
      <c r="R137" s="13"/>
      <c r="S137" s="13"/>
      <c r="T137" s="13"/>
      <c r="U137" s="13"/>
      <c r="V137" s="13"/>
      <c r="W137" s="13"/>
      <c r="X137" s="13"/>
      <c r="Y137" s="13"/>
      <c r="Z137" s="13"/>
    </row>
    <row r="138" spans="1:26">
      <c r="A138" s="13"/>
      <c r="B138" s="64" t="s">
        <v>74</v>
      </c>
      <c r="C138" s="45">
        <v>63</v>
      </c>
      <c r="D138" s="46">
        <v>1.122629713</v>
      </c>
      <c r="E138" s="47">
        <v>0.35220524624185201</v>
      </c>
      <c r="F138" s="47">
        <v>0.103995087</v>
      </c>
      <c r="G138" s="46">
        <v>0.85333596933545763</v>
      </c>
      <c r="H138" s="47">
        <v>8.9009476213224734E-2</v>
      </c>
      <c r="I138" s="46">
        <v>0.93671223470946652</v>
      </c>
      <c r="J138" s="48">
        <v>0.547780249</v>
      </c>
      <c r="K138" s="47">
        <v>0.50640684899999999</v>
      </c>
      <c r="L138" s="49">
        <v>0.5410439774302106</v>
      </c>
      <c r="M138" s="13"/>
      <c r="N138" s="13"/>
      <c r="O138" s="13"/>
      <c r="P138" s="13"/>
      <c r="Q138" s="13"/>
      <c r="R138" s="13"/>
      <c r="S138" s="13"/>
      <c r="T138" s="13"/>
      <c r="U138" s="13"/>
      <c r="V138" s="13"/>
      <c r="W138" s="13"/>
      <c r="X138" s="13"/>
      <c r="Y138" s="13"/>
      <c r="Z138" s="13"/>
    </row>
    <row r="139" spans="1:26">
      <c r="A139" s="13"/>
      <c r="B139" s="64" t="s">
        <v>75</v>
      </c>
      <c r="C139" s="45">
        <v>10</v>
      </c>
      <c r="D139" s="46">
        <v>0.86022897200000004</v>
      </c>
      <c r="E139" s="47">
        <v>1.8802963282399408</v>
      </c>
      <c r="F139" s="47">
        <v>0.27899119999999999</v>
      </c>
      <c r="G139" s="46">
        <v>0.36516757123480309</v>
      </c>
      <c r="H139" s="47">
        <v>9.8948514201092394E-2</v>
      </c>
      <c r="I139" s="46">
        <v>0.40526826378964481</v>
      </c>
      <c r="J139" s="48">
        <v>0.26584877400000001</v>
      </c>
      <c r="K139" s="47">
        <v>0.25852731699999998</v>
      </c>
      <c r="L139" s="49" t="e">
        <v>#DIV/0!</v>
      </c>
      <c r="M139" s="13"/>
      <c r="N139" s="13"/>
      <c r="O139" s="13"/>
      <c r="P139" s="13"/>
      <c r="Q139" s="13"/>
      <c r="R139" s="13"/>
      <c r="S139" s="13"/>
      <c r="T139" s="13"/>
      <c r="U139" s="13"/>
      <c r="V139" s="13"/>
      <c r="W139" s="13"/>
      <c r="X139" s="13"/>
      <c r="Y139" s="13"/>
      <c r="Z139" s="13"/>
    </row>
    <row r="140" spans="1:26">
      <c r="A140" s="13"/>
      <c r="B140" s="64" t="s">
        <v>76</v>
      </c>
      <c r="C140" s="45">
        <v>645</v>
      </c>
      <c r="D140" s="46">
        <v>0.471938211</v>
      </c>
      <c r="E140" s="47">
        <v>0.60511253621821492</v>
      </c>
      <c r="F140" s="47">
        <v>0.25425123199999999</v>
      </c>
      <c r="G140" s="46">
        <v>0.32519161549619807</v>
      </c>
      <c r="H140" s="47">
        <v>0.10757045424678685</v>
      </c>
      <c r="I140" s="46">
        <v>0.36438911849532657</v>
      </c>
      <c r="J140" s="48">
        <v>0.232455577</v>
      </c>
      <c r="K140" s="47">
        <v>0.228435165</v>
      </c>
      <c r="L140" s="49" t="e">
        <v>#DIV/0!</v>
      </c>
      <c r="M140" s="13"/>
      <c r="N140" s="13"/>
      <c r="O140" s="13"/>
      <c r="P140" s="13"/>
      <c r="Q140" s="13"/>
      <c r="R140" s="13"/>
      <c r="S140" s="13"/>
      <c r="T140" s="13"/>
      <c r="U140" s="13"/>
      <c r="V140" s="13"/>
      <c r="W140" s="13"/>
      <c r="X140" s="13"/>
      <c r="Y140" s="13"/>
      <c r="Z140" s="13"/>
    </row>
    <row r="141" spans="1:26">
      <c r="A141" s="13"/>
      <c r="B141" s="64" t="s">
        <v>77</v>
      </c>
      <c r="C141" s="45">
        <v>25</v>
      </c>
      <c r="D141" s="46">
        <v>0.79280166100000005</v>
      </c>
      <c r="E141" s="47">
        <v>0.29021721669118972</v>
      </c>
      <c r="F141" s="47">
        <v>0.108611294</v>
      </c>
      <c r="G141" s="46">
        <v>0.62985934731229398</v>
      </c>
      <c r="H141" s="47">
        <v>0.11304559840780729</v>
      </c>
      <c r="I141" s="46">
        <v>0.71013723612129176</v>
      </c>
      <c r="J141" s="48">
        <v>0.58049532299999995</v>
      </c>
      <c r="K141" s="47">
        <v>0.441795359</v>
      </c>
      <c r="L141" s="49">
        <v>0.27492189810458406</v>
      </c>
      <c r="M141" s="13"/>
      <c r="N141" s="13"/>
      <c r="O141" s="13"/>
      <c r="P141" s="13"/>
      <c r="Q141" s="13"/>
      <c r="R141" s="13"/>
      <c r="S141" s="13"/>
      <c r="T141" s="13"/>
      <c r="U141" s="13"/>
      <c r="V141" s="13"/>
      <c r="W141" s="13"/>
      <c r="X141" s="13"/>
      <c r="Y141" s="13"/>
      <c r="Z141" s="13"/>
    </row>
    <row r="142" spans="1:26">
      <c r="A142" s="13"/>
      <c r="B142" s="64" t="s">
        <v>78</v>
      </c>
      <c r="C142" s="45">
        <v>36</v>
      </c>
      <c r="D142" s="46">
        <v>0.91133911899999998</v>
      </c>
      <c r="E142" s="47">
        <v>0.24513017919464158</v>
      </c>
      <c r="F142" s="47">
        <v>5.8678472000000002E-2</v>
      </c>
      <c r="G142" s="46">
        <v>0.74047682126893122</v>
      </c>
      <c r="H142" s="47">
        <v>4.8359430406425832E-2</v>
      </c>
      <c r="I142" s="46">
        <v>0.7781055630963416</v>
      </c>
      <c r="J142" s="48">
        <v>0.58558745899999998</v>
      </c>
      <c r="K142" s="47">
        <v>0.52798795899999995</v>
      </c>
      <c r="L142" s="49">
        <v>0.16548980586590478</v>
      </c>
      <c r="M142" s="13"/>
      <c r="N142" s="13"/>
      <c r="O142" s="13"/>
      <c r="P142" s="13"/>
      <c r="Q142" s="13"/>
      <c r="R142" s="13"/>
      <c r="S142" s="13"/>
      <c r="T142" s="13"/>
      <c r="U142" s="13"/>
      <c r="V142" s="13"/>
      <c r="W142" s="13"/>
      <c r="X142" s="13"/>
      <c r="Y142" s="13"/>
      <c r="Z142" s="13"/>
    </row>
    <row r="143" spans="1:26">
      <c r="A143" s="13"/>
      <c r="B143" s="64" t="s">
        <v>79</v>
      </c>
      <c r="C143" s="45">
        <v>30</v>
      </c>
      <c r="D143" s="46">
        <v>1.2200103470000001</v>
      </c>
      <c r="E143" s="47">
        <v>0.95924893727194971</v>
      </c>
      <c r="F143" s="47">
        <v>0.18542485</v>
      </c>
      <c r="G143" s="46">
        <v>0.68486797279319755</v>
      </c>
      <c r="H143" s="47">
        <v>2.1673144077000196E-2</v>
      </c>
      <c r="I143" s="46">
        <v>0.70004004147168253</v>
      </c>
      <c r="J143" s="48">
        <v>0.42660290299999998</v>
      </c>
      <c r="K143" s="47">
        <v>0.410107314</v>
      </c>
      <c r="L143" s="49">
        <v>0.18497236309821072</v>
      </c>
      <c r="M143" s="13"/>
      <c r="N143" s="13"/>
      <c r="O143" s="13"/>
      <c r="P143" s="13"/>
      <c r="Q143" s="13"/>
      <c r="R143" s="13"/>
      <c r="S143" s="13"/>
      <c r="T143" s="13"/>
      <c r="U143" s="13"/>
      <c r="V143" s="13"/>
      <c r="W143" s="13"/>
      <c r="X143" s="13"/>
      <c r="Y143" s="13"/>
      <c r="Z143" s="13"/>
    </row>
    <row r="144" spans="1:26">
      <c r="A144" s="13"/>
      <c r="B144" s="64" t="s">
        <v>80</v>
      </c>
      <c r="C144" s="45">
        <v>45</v>
      </c>
      <c r="D144" s="46">
        <v>1.0769423680000001</v>
      </c>
      <c r="E144" s="47">
        <v>2.3221055628336797</v>
      </c>
      <c r="F144" s="47">
        <v>0.13586009700000001</v>
      </c>
      <c r="G144" s="46">
        <v>0.35818989698779063</v>
      </c>
      <c r="H144" s="47">
        <v>0.14973974453753813</v>
      </c>
      <c r="I144" s="46">
        <v>0.42127089286675984</v>
      </c>
      <c r="J144" s="48">
        <v>0.45767566599999998</v>
      </c>
      <c r="K144" s="47">
        <v>0.44961125899999999</v>
      </c>
      <c r="L144" s="49">
        <v>0.40201397683193335</v>
      </c>
      <c r="M144" s="13"/>
      <c r="N144" s="13"/>
      <c r="O144" s="13"/>
      <c r="P144" s="13"/>
      <c r="Q144" s="13"/>
      <c r="R144" s="13"/>
      <c r="S144" s="13"/>
      <c r="T144" s="13"/>
      <c r="U144" s="13"/>
      <c r="V144" s="13"/>
      <c r="W144" s="13"/>
      <c r="X144" s="13"/>
      <c r="Y144" s="13"/>
      <c r="Z144" s="13"/>
    </row>
    <row r="145" spans="1:26">
      <c r="A145" s="13"/>
      <c r="B145" s="64" t="s">
        <v>81</v>
      </c>
      <c r="C145" s="45">
        <v>41</v>
      </c>
      <c r="D145" s="46">
        <v>1.0067842890000001</v>
      </c>
      <c r="E145" s="47">
        <v>0.26976911932549213</v>
      </c>
      <c r="F145" s="47">
        <v>0.23391235099999999</v>
      </c>
      <c r="G145" s="46">
        <v>0.83435153516479355</v>
      </c>
      <c r="H145" s="47">
        <v>4.0456211705666496E-2</v>
      </c>
      <c r="I145" s="46">
        <v>0.86952940068313167</v>
      </c>
      <c r="J145" s="48">
        <v>0.38182818600000001</v>
      </c>
      <c r="K145" s="47">
        <v>0.33765780099999998</v>
      </c>
      <c r="L145" s="49">
        <v>0.48359752281815122</v>
      </c>
      <c r="M145" s="13"/>
      <c r="N145" s="13"/>
      <c r="O145" s="13"/>
      <c r="P145" s="13"/>
      <c r="Q145" s="13"/>
      <c r="R145" s="13"/>
      <c r="S145" s="13"/>
      <c r="T145" s="13"/>
      <c r="U145" s="13"/>
      <c r="V145" s="13"/>
      <c r="W145" s="13"/>
      <c r="X145" s="13"/>
      <c r="Y145" s="13"/>
      <c r="Z145" s="13"/>
    </row>
    <row r="146" spans="1:26">
      <c r="A146" s="13"/>
      <c r="B146" s="64" t="s">
        <v>82</v>
      </c>
      <c r="C146" s="45">
        <v>165</v>
      </c>
      <c r="D146" s="46">
        <v>1.0705280049999999</v>
      </c>
      <c r="E146" s="47">
        <v>0.35097846707472791</v>
      </c>
      <c r="F146" s="47">
        <v>0.12605431</v>
      </c>
      <c r="G146" s="46">
        <v>0.81923809235567202</v>
      </c>
      <c r="H146" s="47">
        <v>3.5219235111034856E-2</v>
      </c>
      <c r="I146" s="46">
        <v>0.84914430528676288</v>
      </c>
      <c r="J146" s="48">
        <v>0.51999631800000001</v>
      </c>
      <c r="K146" s="47">
        <v>0.44714918300000001</v>
      </c>
      <c r="L146" s="49">
        <v>0.20367504232166986</v>
      </c>
      <c r="M146" s="13"/>
      <c r="N146" s="13"/>
      <c r="O146" s="13"/>
      <c r="P146" s="13"/>
      <c r="Q146" s="13"/>
      <c r="R146" s="13"/>
      <c r="S146" s="13"/>
      <c r="T146" s="13"/>
      <c r="U146" s="13"/>
      <c r="V146" s="13"/>
      <c r="W146" s="13"/>
      <c r="X146" s="13"/>
      <c r="Y146" s="13"/>
      <c r="Z146" s="13"/>
    </row>
    <row r="147" spans="1:26">
      <c r="A147" s="13"/>
      <c r="B147" s="64" t="s">
        <v>83</v>
      </c>
      <c r="C147" s="45">
        <v>14</v>
      </c>
      <c r="D147" s="46">
        <v>1.115739037</v>
      </c>
      <c r="E147" s="47">
        <v>0.49235857423327528</v>
      </c>
      <c r="F147" s="47">
        <v>0.202843211</v>
      </c>
      <c r="G147" s="46">
        <v>0.80125635138216977</v>
      </c>
      <c r="H147" s="47">
        <v>2.3155534194818011E-2</v>
      </c>
      <c r="I147" s="46">
        <v>0.82024967067988608</v>
      </c>
      <c r="J147" s="48">
        <v>0.33952101200000001</v>
      </c>
      <c r="K147" s="47">
        <v>0.307837309</v>
      </c>
      <c r="L147" s="49">
        <v>0.40080786613806907</v>
      </c>
      <c r="M147" s="13"/>
      <c r="N147" s="13"/>
      <c r="O147" s="13"/>
      <c r="P147" s="13"/>
      <c r="Q147" s="13"/>
      <c r="R147" s="13"/>
      <c r="S147" s="13"/>
      <c r="T147" s="13"/>
      <c r="U147" s="13"/>
      <c r="V147" s="13"/>
      <c r="W147" s="13"/>
      <c r="X147" s="13"/>
      <c r="Y147" s="13"/>
      <c r="Z147" s="13"/>
    </row>
    <row r="148" spans="1:26">
      <c r="A148" s="13"/>
      <c r="B148" s="64" t="s">
        <v>84</v>
      </c>
      <c r="C148" s="45">
        <v>45</v>
      </c>
      <c r="D148" s="46">
        <v>1.002633463</v>
      </c>
      <c r="E148" s="47">
        <v>0.58615657685907641</v>
      </c>
      <c r="F148" s="47">
        <v>7.7064702999999998E-2</v>
      </c>
      <c r="G148" s="46">
        <v>0.65064470253296725</v>
      </c>
      <c r="H148" s="47">
        <v>3.9972135853413401E-2</v>
      </c>
      <c r="I148" s="46">
        <v>0.67773522710338785</v>
      </c>
      <c r="J148" s="48">
        <v>0.552647789</v>
      </c>
      <c r="K148" s="47">
        <v>0.599130897</v>
      </c>
      <c r="L148" s="49">
        <v>0.54640152681359477</v>
      </c>
      <c r="M148" s="13"/>
      <c r="N148" s="13"/>
      <c r="O148" s="13"/>
      <c r="P148" s="13"/>
      <c r="Q148" s="13"/>
      <c r="R148" s="13"/>
      <c r="S148" s="13"/>
      <c r="T148" s="13"/>
      <c r="U148" s="13"/>
      <c r="V148" s="13"/>
      <c r="W148" s="13"/>
      <c r="X148" s="13"/>
      <c r="Y148" s="13"/>
      <c r="Z148" s="13"/>
    </row>
    <row r="149" spans="1:26">
      <c r="A149" s="13"/>
      <c r="B149" s="64" t="s">
        <v>85</v>
      </c>
      <c r="C149" s="45">
        <v>8</v>
      </c>
      <c r="D149" s="46">
        <v>1.5188958610000001</v>
      </c>
      <c r="E149" s="47">
        <v>0.35524212258950744</v>
      </c>
      <c r="F149" s="47">
        <v>6.5923463000000002E-2</v>
      </c>
      <c r="G149" s="46">
        <v>1.1404634720591662</v>
      </c>
      <c r="H149" s="47">
        <v>6.5036945350541595E-2</v>
      </c>
      <c r="I149" s="46">
        <v>1.2197952276165127</v>
      </c>
      <c r="J149" s="48">
        <v>0.52980441499999997</v>
      </c>
      <c r="K149" s="47">
        <v>0.454849852</v>
      </c>
      <c r="L149" s="49">
        <v>0.26464006171903676</v>
      </c>
      <c r="M149" s="13"/>
      <c r="N149" s="13"/>
      <c r="O149" s="13"/>
      <c r="P149" s="13"/>
      <c r="Q149" s="13"/>
      <c r="R149" s="13"/>
      <c r="S149" s="13"/>
      <c r="T149" s="13"/>
      <c r="U149" s="13"/>
      <c r="V149" s="13"/>
      <c r="W149" s="13"/>
      <c r="X149" s="13"/>
      <c r="Y149" s="13"/>
      <c r="Z149" s="13"/>
    </row>
    <row r="150" spans="1:26">
      <c r="A150" s="13"/>
      <c r="B150" s="64" t="s">
        <v>86</v>
      </c>
      <c r="C150" s="45">
        <v>100</v>
      </c>
      <c r="D150" s="46">
        <v>1.1980541849999999</v>
      </c>
      <c r="E150" s="47">
        <v>0.29977979580968162</v>
      </c>
      <c r="F150" s="47">
        <v>9.5849198999999996E-2</v>
      </c>
      <c r="G150" s="46">
        <v>0.94257332203448596</v>
      </c>
      <c r="H150" s="47">
        <v>3.9663651961997871E-2</v>
      </c>
      <c r="I150" s="46">
        <v>0.98150332845382071</v>
      </c>
      <c r="J150" s="48">
        <v>0.49244533600000001</v>
      </c>
      <c r="K150" s="47">
        <v>0.45440200400000003</v>
      </c>
      <c r="L150" s="49">
        <v>0.27946469487781173</v>
      </c>
      <c r="M150" s="13"/>
      <c r="N150" s="13"/>
      <c r="O150" s="13"/>
      <c r="P150" s="13"/>
      <c r="Q150" s="13"/>
      <c r="R150" s="13"/>
      <c r="S150" s="13"/>
      <c r="T150" s="13"/>
      <c r="U150" s="13"/>
      <c r="V150" s="13"/>
      <c r="W150" s="13"/>
      <c r="X150" s="13"/>
      <c r="Y150" s="13"/>
      <c r="Z150" s="13"/>
    </row>
    <row r="151" spans="1:26">
      <c r="A151" s="13"/>
      <c r="B151" s="64" t="s">
        <v>87</v>
      </c>
      <c r="C151" s="45">
        <v>38</v>
      </c>
      <c r="D151" s="46">
        <v>1.363240792</v>
      </c>
      <c r="E151" s="47">
        <v>1.3855477056598999</v>
      </c>
      <c r="F151" s="47">
        <v>4.8198499999999997E-3</v>
      </c>
      <c r="G151" s="46">
        <v>0.57306243568670479</v>
      </c>
      <c r="H151" s="47">
        <v>5.3420487674619634E-2</v>
      </c>
      <c r="I151" s="46">
        <v>0.6054033794571696</v>
      </c>
      <c r="J151" s="48">
        <v>0.60012985600000002</v>
      </c>
      <c r="K151" s="47">
        <v>0.73313146200000001</v>
      </c>
      <c r="L151" s="49">
        <v>0.84868953714856987</v>
      </c>
      <c r="M151" s="13"/>
      <c r="N151" s="13"/>
      <c r="O151" s="13"/>
      <c r="P151" s="13"/>
      <c r="Q151" s="13"/>
      <c r="R151" s="13"/>
      <c r="S151" s="13"/>
      <c r="T151" s="13"/>
      <c r="U151" s="13"/>
      <c r="V151" s="13"/>
      <c r="W151" s="13"/>
      <c r="X151" s="13"/>
      <c r="Y151" s="13"/>
      <c r="Z151" s="13"/>
    </row>
    <row r="152" spans="1:26">
      <c r="A152" s="13"/>
      <c r="B152" s="64" t="s">
        <v>88</v>
      </c>
      <c r="C152" s="45">
        <v>117</v>
      </c>
      <c r="D152" s="46">
        <v>0.985286934</v>
      </c>
      <c r="E152" s="47">
        <v>0.28331604241545455</v>
      </c>
      <c r="F152" s="47">
        <v>0.111806872</v>
      </c>
      <c r="G152" s="46">
        <v>0.78719714637625504</v>
      </c>
      <c r="H152" s="47">
        <v>5.2382812707790313E-2</v>
      </c>
      <c r="I152" s="46">
        <v>0.83071218729754093</v>
      </c>
      <c r="J152" s="48">
        <v>0.53898092200000003</v>
      </c>
      <c r="K152" s="47">
        <v>0.45573841399999998</v>
      </c>
      <c r="L152" s="49">
        <v>0.16356608124603872</v>
      </c>
      <c r="M152" s="13"/>
      <c r="N152" s="13"/>
      <c r="O152" s="13"/>
      <c r="P152" s="13"/>
      <c r="Q152" s="13"/>
      <c r="R152" s="13"/>
      <c r="S152" s="13"/>
      <c r="T152" s="13"/>
      <c r="U152" s="13"/>
      <c r="V152" s="13"/>
      <c r="W152" s="13"/>
      <c r="X152" s="13"/>
      <c r="Y152" s="13"/>
      <c r="Z152" s="13"/>
    </row>
    <row r="153" spans="1:26">
      <c r="A153" s="13"/>
      <c r="B153" s="64" t="s">
        <v>89</v>
      </c>
      <c r="C153" s="45">
        <v>55</v>
      </c>
      <c r="D153" s="46">
        <v>1.0554428039999999</v>
      </c>
      <c r="E153" s="47">
        <v>0.19598633177856345</v>
      </c>
      <c r="F153" s="47">
        <v>5.6798409000000001E-2</v>
      </c>
      <c r="G153" s="46">
        <v>0.89077831679172848</v>
      </c>
      <c r="H153" s="47">
        <v>5.6147433825886259E-2</v>
      </c>
      <c r="I153" s="46">
        <v>0.94376849596593182</v>
      </c>
      <c r="J153" s="48">
        <v>0.48656106300000002</v>
      </c>
      <c r="K153" s="47">
        <v>0.60289733700000003</v>
      </c>
      <c r="L153" s="49">
        <v>0.57146721763838038</v>
      </c>
      <c r="M153" s="13"/>
      <c r="N153" s="13"/>
      <c r="O153" s="13"/>
      <c r="P153" s="13"/>
      <c r="Q153" s="13"/>
      <c r="R153" s="13"/>
      <c r="S153" s="13"/>
      <c r="T153" s="13"/>
      <c r="U153" s="13"/>
      <c r="V153" s="13"/>
      <c r="W153" s="13"/>
      <c r="X153" s="13"/>
      <c r="Y153" s="13"/>
      <c r="Z153" s="13"/>
    </row>
    <row r="154" spans="1:26">
      <c r="A154" s="13"/>
      <c r="B154" s="64" t="s">
        <v>90</v>
      </c>
      <c r="C154" s="45">
        <v>51</v>
      </c>
      <c r="D154" s="46">
        <v>1.314828594</v>
      </c>
      <c r="E154" s="47">
        <v>0.42573509910014284</v>
      </c>
      <c r="F154" s="47">
        <v>0.18444152999999999</v>
      </c>
      <c r="G154" s="46">
        <v>0.97596274731277399</v>
      </c>
      <c r="H154" s="47">
        <v>4.678094356458351E-2</v>
      </c>
      <c r="I154" s="46">
        <v>1.0238598785072637</v>
      </c>
      <c r="J154" s="48">
        <v>0.44240607199999998</v>
      </c>
      <c r="K154" s="47">
        <v>0.38869606699999998</v>
      </c>
      <c r="L154" s="49">
        <v>0.28003337958929614</v>
      </c>
      <c r="M154" s="13"/>
      <c r="N154" s="13"/>
      <c r="O154" s="13"/>
      <c r="P154" s="13"/>
      <c r="Q154" s="13"/>
      <c r="R154" s="13"/>
      <c r="S154" s="13"/>
      <c r="T154" s="13"/>
      <c r="U154" s="13"/>
      <c r="V154" s="13"/>
      <c r="W154" s="13"/>
      <c r="X154" s="13"/>
      <c r="Y154" s="13"/>
      <c r="Z154" s="13"/>
    </row>
    <row r="155" spans="1:26">
      <c r="A155" s="13"/>
      <c r="B155" s="64" t="s">
        <v>91</v>
      </c>
      <c r="C155" s="45">
        <v>24</v>
      </c>
      <c r="D155" s="46">
        <v>0.76457136800000003</v>
      </c>
      <c r="E155" s="47">
        <v>0.35982056936430507</v>
      </c>
      <c r="F155" s="47">
        <v>0.115501218</v>
      </c>
      <c r="G155" s="46">
        <v>0.5799848830389992</v>
      </c>
      <c r="H155" s="47">
        <v>7.8374221739569899E-2</v>
      </c>
      <c r="I155" s="46">
        <v>0.62930627237198311</v>
      </c>
      <c r="J155" s="48">
        <v>0.39506050599999998</v>
      </c>
      <c r="K155" s="47">
        <v>0.232809456</v>
      </c>
      <c r="L155" s="49">
        <v>0.21916053907074259</v>
      </c>
      <c r="M155" s="13"/>
      <c r="N155" s="13"/>
      <c r="O155" s="13"/>
      <c r="P155" s="13"/>
      <c r="Q155" s="13"/>
      <c r="R155" s="13"/>
      <c r="S155" s="13"/>
      <c r="T155" s="13"/>
      <c r="U155" s="13"/>
      <c r="V155" s="13"/>
      <c r="W155" s="13"/>
      <c r="X155" s="13"/>
      <c r="Y155" s="13"/>
      <c r="Z155" s="13"/>
    </row>
    <row r="156" spans="1:26">
      <c r="A156" s="13"/>
      <c r="B156" s="64" t="s">
        <v>92</v>
      </c>
      <c r="C156" s="45">
        <v>426</v>
      </c>
      <c r="D156" s="46">
        <v>1.402457498</v>
      </c>
      <c r="E156" s="47">
        <v>0.19445043711823601</v>
      </c>
      <c r="F156" s="47">
        <v>1.4428309E-2</v>
      </c>
      <c r="G156" s="46">
        <v>1.1769089612219461</v>
      </c>
      <c r="H156" s="47">
        <v>5.5399559729650792E-2</v>
      </c>
      <c r="I156" s="46">
        <v>1.2459331067907498</v>
      </c>
      <c r="J156" s="48">
        <v>0.58045491699999996</v>
      </c>
      <c r="K156" s="47">
        <v>0.75230047499999997</v>
      </c>
      <c r="L156" s="49">
        <v>0.68607969930466572</v>
      </c>
      <c r="M156" s="13"/>
      <c r="N156" s="13"/>
      <c r="O156" s="13"/>
      <c r="P156" s="13"/>
      <c r="Q156" s="13"/>
      <c r="R156" s="13"/>
      <c r="S156" s="13"/>
      <c r="T156" s="13"/>
      <c r="U156" s="13"/>
      <c r="V156" s="13"/>
      <c r="W156" s="13"/>
      <c r="X156" s="13"/>
      <c r="Y156" s="13"/>
      <c r="Z156" s="13"/>
    </row>
    <row r="157" spans="1:26">
      <c r="A157" s="13"/>
      <c r="B157" s="64" t="s">
        <v>93</v>
      </c>
      <c r="C157" s="45">
        <v>164</v>
      </c>
      <c r="D157" s="46">
        <v>1.015395241</v>
      </c>
      <c r="E157" s="47">
        <v>0.14579785951481805</v>
      </c>
      <c r="F157" s="47">
        <v>2.5448828999999999E-2</v>
      </c>
      <c r="G157" s="46">
        <v>0.88906958834253935</v>
      </c>
      <c r="H157" s="47">
        <v>3.9810428958449537E-2</v>
      </c>
      <c r="I157" s="46">
        <v>0.92593131102031778</v>
      </c>
      <c r="J157" s="48">
        <v>0.6179055</v>
      </c>
      <c r="K157" s="47">
        <v>0.67611292000000001</v>
      </c>
      <c r="L157" s="49">
        <v>0.12053299211565968</v>
      </c>
      <c r="M157" s="13"/>
      <c r="N157" s="13"/>
      <c r="O157" s="13"/>
      <c r="P157" s="13"/>
      <c r="Q157" s="13"/>
      <c r="R157" s="13"/>
      <c r="S157" s="13"/>
      <c r="T157" s="13"/>
      <c r="U157" s="13"/>
      <c r="V157" s="13"/>
      <c r="W157" s="13"/>
      <c r="X157" s="13"/>
      <c r="Y157" s="13"/>
      <c r="Z157" s="13"/>
    </row>
    <row r="158" spans="1:26">
      <c r="A158" s="13"/>
      <c r="B158" s="64" t="s">
        <v>94</v>
      </c>
      <c r="C158" s="45">
        <v>36</v>
      </c>
      <c r="D158" s="46">
        <v>1.225147196</v>
      </c>
      <c r="E158" s="47">
        <v>0.33381576040187838</v>
      </c>
      <c r="F158" s="47">
        <v>9.2901995000000001E-2</v>
      </c>
      <c r="G158" s="46">
        <v>0.94039284686942737</v>
      </c>
      <c r="H158" s="47">
        <v>0.10159286505034358</v>
      </c>
      <c r="I158" s="46">
        <v>1.0467335023136517</v>
      </c>
      <c r="J158" s="48">
        <v>0.58652765100000004</v>
      </c>
      <c r="K158" s="47">
        <v>0.51505210099999998</v>
      </c>
      <c r="L158" s="49">
        <v>0.43356048724345497</v>
      </c>
      <c r="M158" s="13"/>
      <c r="N158" s="13"/>
      <c r="O158" s="13"/>
      <c r="P158" s="13"/>
      <c r="Q158" s="13"/>
      <c r="R158" s="13"/>
      <c r="S158" s="13"/>
      <c r="T158" s="13"/>
      <c r="U158" s="13"/>
      <c r="V158" s="13"/>
      <c r="W158" s="13"/>
      <c r="X158" s="13"/>
      <c r="Y158" s="13"/>
      <c r="Z158" s="13"/>
    </row>
    <row r="159" spans="1:26">
      <c r="A159" s="13"/>
      <c r="B159" s="64" t="s">
        <v>95</v>
      </c>
      <c r="C159" s="45">
        <v>119</v>
      </c>
      <c r="D159" s="46">
        <v>1.143250093</v>
      </c>
      <c r="E159" s="47">
        <v>0.19151838577395919</v>
      </c>
      <c r="F159" s="47">
        <v>5.8680823E-2</v>
      </c>
      <c r="G159" s="46">
        <v>0.96862622556007416</v>
      </c>
      <c r="H159" s="47">
        <v>6.4212805715532104E-2</v>
      </c>
      <c r="I159" s="46">
        <v>1.0350924136130288</v>
      </c>
      <c r="J159" s="48">
        <v>0.62515044799999997</v>
      </c>
      <c r="K159" s="47">
        <v>0.54629631199999995</v>
      </c>
      <c r="L159" s="49">
        <v>0.17783323005548093</v>
      </c>
      <c r="M159" s="13"/>
      <c r="N159" s="13"/>
      <c r="O159" s="13"/>
      <c r="P159" s="13"/>
      <c r="Q159" s="13"/>
      <c r="R159" s="13"/>
      <c r="S159" s="13"/>
      <c r="T159" s="13"/>
      <c r="U159" s="13"/>
      <c r="V159" s="13"/>
      <c r="W159" s="13"/>
      <c r="X159" s="13"/>
      <c r="Y159" s="13"/>
      <c r="Z159" s="13"/>
    </row>
    <row r="160" spans="1:26">
      <c r="A160" s="13"/>
      <c r="B160" s="64" t="s">
        <v>96</v>
      </c>
      <c r="C160" s="45">
        <v>24</v>
      </c>
      <c r="D160" s="46">
        <v>1.083404984</v>
      </c>
      <c r="E160" s="47">
        <v>0.19387396030883297</v>
      </c>
      <c r="F160" s="47">
        <v>3.8059151999999999E-2</v>
      </c>
      <c r="G160" s="46">
        <v>0.91311360494452209</v>
      </c>
      <c r="H160" s="47">
        <v>5.9942511159250512E-2</v>
      </c>
      <c r="I160" s="46">
        <v>0.97133804664494106</v>
      </c>
      <c r="J160" s="48">
        <v>0.60857801600000005</v>
      </c>
      <c r="K160" s="47">
        <v>0.66940649699999999</v>
      </c>
      <c r="L160" s="49">
        <v>0.57442846215658971</v>
      </c>
      <c r="M160" s="13"/>
      <c r="N160" s="13"/>
      <c r="O160" s="13"/>
      <c r="P160" s="13"/>
      <c r="Q160" s="13"/>
      <c r="R160" s="13"/>
      <c r="S160" s="13"/>
      <c r="T160" s="13"/>
      <c r="U160" s="13"/>
      <c r="V160" s="13"/>
      <c r="W160" s="13"/>
      <c r="X160" s="13"/>
      <c r="Y160" s="13"/>
      <c r="Z160" s="13"/>
    </row>
    <row r="161" spans="1:26">
      <c r="A161" s="13"/>
      <c r="B161" s="64" t="s">
        <v>97</v>
      </c>
      <c r="C161" s="45">
        <v>164</v>
      </c>
      <c r="D161" s="46">
        <v>0.86415832100000001</v>
      </c>
      <c r="E161" s="47">
        <v>0.1787478086675357</v>
      </c>
      <c r="F161" s="47">
        <v>8.8485489000000001E-2</v>
      </c>
      <c r="G161" s="46">
        <v>0.74308635376760701</v>
      </c>
      <c r="H161" s="47">
        <v>0.10022634942461885</v>
      </c>
      <c r="I161" s="46">
        <v>0.82585920724887107</v>
      </c>
      <c r="J161" s="48">
        <v>0.495109307</v>
      </c>
      <c r="K161" s="47">
        <v>0.48911918300000001</v>
      </c>
      <c r="L161" s="49">
        <v>0.30656854022750052</v>
      </c>
      <c r="M161" s="13"/>
      <c r="N161" s="13"/>
      <c r="O161" s="13"/>
      <c r="P161" s="13"/>
      <c r="Q161" s="13"/>
      <c r="R161" s="13"/>
      <c r="S161" s="13"/>
      <c r="T161" s="13"/>
      <c r="U161" s="13"/>
      <c r="V161" s="13"/>
      <c r="W161" s="13"/>
      <c r="X161" s="13"/>
      <c r="Y161" s="13"/>
      <c r="Z161" s="13"/>
    </row>
    <row r="162" spans="1:26">
      <c r="A162" s="13"/>
      <c r="B162" s="64" t="s">
        <v>98</v>
      </c>
      <c r="C162" s="45">
        <v>48</v>
      </c>
      <c r="D162" s="46">
        <v>1.1810640189999999</v>
      </c>
      <c r="E162" s="47">
        <v>0.32454252030863351</v>
      </c>
      <c r="F162" s="47">
        <v>0.15150987299999999</v>
      </c>
      <c r="G162" s="46">
        <v>0.92605516662666465</v>
      </c>
      <c r="H162" s="47">
        <v>8.2594889958930121E-2</v>
      </c>
      <c r="I162" s="46">
        <v>1.0094288297404486</v>
      </c>
      <c r="J162" s="48">
        <v>0.50559090299999998</v>
      </c>
      <c r="K162" s="47">
        <v>0.44230912900000002</v>
      </c>
      <c r="L162" s="49">
        <v>0.20477585626621184</v>
      </c>
      <c r="M162" s="13"/>
      <c r="N162" s="13"/>
      <c r="O162" s="13"/>
      <c r="P162" s="13"/>
      <c r="Q162" s="13"/>
      <c r="R162" s="13"/>
      <c r="S162" s="13"/>
      <c r="T162" s="13"/>
      <c r="U162" s="13"/>
      <c r="V162" s="13"/>
      <c r="W162" s="13"/>
      <c r="X162" s="13"/>
      <c r="Y162" s="13"/>
      <c r="Z162" s="13"/>
    </row>
    <row r="163" spans="1:26">
      <c r="A163" s="13"/>
      <c r="B163" s="64" t="s">
        <v>99</v>
      </c>
      <c r="C163" s="45">
        <v>79</v>
      </c>
      <c r="D163" s="46">
        <v>1.202356752</v>
      </c>
      <c r="E163" s="47">
        <v>0.30826851404798122</v>
      </c>
      <c r="F163" s="47">
        <v>5.4961688000000002E-2</v>
      </c>
      <c r="G163" s="46">
        <v>0.93110273103917274</v>
      </c>
      <c r="H163" s="47">
        <v>3.5915836710715805E-2</v>
      </c>
      <c r="I163" s="46">
        <v>0.96578988276543765</v>
      </c>
      <c r="J163" s="48">
        <v>0.66048843700000004</v>
      </c>
      <c r="K163" s="47">
        <v>0.44707221200000002</v>
      </c>
      <c r="L163" s="49">
        <v>0.18897351034823759</v>
      </c>
      <c r="M163" s="13"/>
      <c r="N163" s="13"/>
      <c r="O163" s="13"/>
      <c r="P163" s="13"/>
      <c r="Q163" s="13"/>
      <c r="R163" s="13"/>
      <c r="S163" s="13"/>
      <c r="T163" s="13"/>
      <c r="U163" s="13"/>
      <c r="V163" s="13"/>
      <c r="W163" s="13"/>
      <c r="X163" s="13"/>
      <c r="Y163" s="13"/>
      <c r="Z163" s="13"/>
    </row>
    <row r="164" spans="1:26">
      <c r="A164" s="13"/>
      <c r="B164" s="64" t="s">
        <v>100</v>
      </c>
      <c r="C164" s="45">
        <v>89</v>
      </c>
      <c r="D164" s="46">
        <v>0.85222305300000001</v>
      </c>
      <c r="E164" s="47">
        <v>0.38983966001124076</v>
      </c>
      <c r="F164" s="47">
        <v>5.0661097000000002E-2</v>
      </c>
      <c r="G164" s="46">
        <v>0.62201978036357231</v>
      </c>
      <c r="H164" s="47">
        <v>9.547504239877486E-3</v>
      </c>
      <c r="I164" s="46">
        <v>0.62801576352857125</v>
      </c>
      <c r="J164" s="48">
        <v>0.58367854799999996</v>
      </c>
      <c r="K164" s="47">
        <v>0.57938338599999994</v>
      </c>
      <c r="L164" s="49">
        <v>0.14247158190346226</v>
      </c>
      <c r="M164" s="13"/>
      <c r="N164" s="13"/>
      <c r="O164" s="13"/>
      <c r="P164" s="13"/>
      <c r="Q164" s="13"/>
      <c r="R164" s="13"/>
      <c r="S164" s="13"/>
      <c r="T164" s="13"/>
      <c r="U164" s="13"/>
      <c r="V164" s="13"/>
      <c r="W164" s="13"/>
      <c r="X164" s="13"/>
      <c r="Y164" s="13"/>
      <c r="Z164" s="13"/>
    </row>
    <row r="165" spans="1:26">
      <c r="A165" s="13"/>
      <c r="B165" s="64" t="s">
        <v>101</v>
      </c>
      <c r="C165" s="45">
        <v>37</v>
      </c>
      <c r="D165" s="46">
        <v>0.91929283500000003</v>
      </c>
      <c r="E165" s="47">
        <v>0.60035639432931232</v>
      </c>
      <c r="F165" s="47">
        <v>7.8907753999999997E-2</v>
      </c>
      <c r="G165" s="46">
        <v>0.59195269245998927</v>
      </c>
      <c r="H165" s="47">
        <v>3.8757618330698636E-2</v>
      </c>
      <c r="I165" s="46">
        <v>0.61582042547062832</v>
      </c>
      <c r="J165" s="48">
        <v>0.54818406900000005</v>
      </c>
      <c r="K165" s="47">
        <v>0.41139695199999998</v>
      </c>
      <c r="L165" s="49">
        <v>0.26673441814066506</v>
      </c>
      <c r="M165" s="13"/>
      <c r="N165" s="13"/>
      <c r="O165" s="13"/>
      <c r="P165" s="13"/>
      <c r="Q165" s="13"/>
      <c r="R165" s="13"/>
      <c r="S165" s="13"/>
      <c r="T165" s="13"/>
      <c r="U165" s="13"/>
      <c r="V165" s="13"/>
      <c r="W165" s="13"/>
      <c r="X165" s="13"/>
      <c r="Y165" s="13"/>
      <c r="Z165" s="13"/>
    </row>
    <row r="166" spans="1:26">
      <c r="A166" s="13"/>
      <c r="B166" s="64" t="s">
        <v>102</v>
      </c>
      <c r="C166" s="45">
        <v>258</v>
      </c>
      <c r="D166" s="46">
        <v>0.65450786400000005</v>
      </c>
      <c r="E166" s="47">
        <v>11.244062620887377</v>
      </c>
      <c r="F166" s="47">
        <v>0.20804809699999999</v>
      </c>
      <c r="G166" s="46">
        <v>6.6080155007606403E-2</v>
      </c>
      <c r="H166" s="47">
        <v>2.2933094074599404E-2</v>
      </c>
      <c r="I166" s="46">
        <v>6.7631146451552882E-2</v>
      </c>
      <c r="J166" s="48">
        <v>0.29469245100000002</v>
      </c>
      <c r="K166" s="47">
        <v>0.29197572300000002</v>
      </c>
      <c r="L166" s="49">
        <v>0.45329360269188357</v>
      </c>
      <c r="M166" s="13"/>
      <c r="N166" s="13"/>
      <c r="O166" s="13"/>
      <c r="P166" s="13"/>
      <c r="Q166" s="13"/>
      <c r="R166" s="13"/>
      <c r="S166" s="13"/>
      <c r="T166" s="13"/>
      <c r="U166" s="13"/>
      <c r="V166" s="13"/>
      <c r="W166" s="13"/>
      <c r="X166" s="13"/>
      <c r="Y166" s="13"/>
      <c r="Z166" s="13"/>
    </row>
    <row r="167" spans="1:26">
      <c r="A167" s="13"/>
      <c r="B167" s="64" t="s">
        <v>103</v>
      </c>
      <c r="C167" s="45">
        <v>87</v>
      </c>
      <c r="D167" s="46">
        <v>0.75373647300000002</v>
      </c>
      <c r="E167" s="47">
        <v>0.26844319797567046</v>
      </c>
      <c r="F167" s="47">
        <v>0.14664523600000001</v>
      </c>
      <c r="G167" s="46">
        <v>0.61325392969744064</v>
      </c>
      <c r="H167" s="47">
        <v>2.5742704865370458E-2</v>
      </c>
      <c r="I167" s="46">
        <v>0.62945787807798448</v>
      </c>
      <c r="J167" s="48">
        <v>0.42141278399999998</v>
      </c>
      <c r="K167" s="47">
        <v>0.30980086099999998</v>
      </c>
      <c r="L167" s="49">
        <v>0.2214818822777857</v>
      </c>
      <c r="M167" s="13"/>
      <c r="N167" s="13"/>
      <c r="O167" s="13"/>
      <c r="P167" s="13"/>
      <c r="Q167" s="13"/>
      <c r="R167" s="13"/>
      <c r="S167" s="13"/>
      <c r="T167" s="13"/>
      <c r="U167" s="13"/>
      <c r="V167" s="13"/>
      <c r="W167" s="13"/>
      <c r="X167" s="13"/>
      <c r="Y167" s="13"/>
      <c r="Z167" s="13"/>
    </row>
    <row r="168" spans="1:26">
      <c r="A168" s="13"/>
      <c r="B168" s="64" t="s">
        <v>104</v>
      </c>
      <c r="C168" s="45">
        <v>16</v>
      </c>
      <c r="D168" s="46">
        <v>1.2037246589999999</v>
      </c>
      <c r="E168" s="47">
        <v>0.36336302925402941</v>
      </c>
      <c r="F168" s="47">
        <v>0.11769990800000001</v>
      </c>
      <c r="G168" s="46">
        <v>0.9115015925251938</v>
      </c>
      <c r="H168" s="47">
        <v>1.7591443350720021E-2</v>
      </c>
      <c r="I168" s="46">
        <v>0.92782334432638702</v>
      </c>
      <c r="J168" s="48">
        <v>0.38784837900000002</v>
      </c>
      <c r="K168" s="47">
        <v>0.52658276800000003</v>
      </c>
      <c r="L168" s="49">
        <v>0.15598746163803318</v>
      </c>
      <c r="M168" s="13"/>
      <c r="N168" s="13"/>
      <c r="O168" s="13"/>
      <c r="P168" s="13"/>
      <c r="Q168" s="13"/>
      <c r="R168" s="13"/>
      <c r="S168" s="13"/>
      <c r="T168" s="13"/>
      <c r="U168" s="13"/>
      <c r="V168" s="13"/>
      <c r="W168" s="13"/>
      <c r="X168" s="13"/>
      <c r="Y168" s="13"/>
      <c r="Z168" s="13"/>
    </row>
    <row r="169" spans="1:26">
      <c r="A169" s="13"/>
      <c r="B169" s="64" t="s">
        <v>105</v>
      </c>
      <c r="C169" s="45">
        <v>30</v>
      </c>
      <c r="D169" s="46">
        <v>0.83564218999999995</v>
      </c>
      <c r="E169" s="47">
        <v>0.29008516800902268</v>
      </c>
      <c r="F169" s="47">
        <v>0.14575749499999999</v>
      </c>
      <c r="G169" s="46">
        <v>0.66969075730228222</v>
      </c>
      <c r="H169" s="47">
        <v>3.3903572177101472E-2</v>
      </c>
      <c r="I169" s="46">
        <v>0.69319245782890693</v>
      </c>
      <c r="J169" s="48">
        <v>0.47891676999999999</v>
      </c>
      <c r="K169" s="47">
        <v>0.42943594699999998</v>
      </c>
      <c r="L169" s="49">
        <v>0.28130507995483173</v>
      </c>
      <c r="M169" s="13"/>
      <c r="N169" s="13"/>
      <c r="O169" s="13"/>
      <c r="P169" s="13"/>
      <c r="Q169" s="13"/>
      <c r="R169" s="13"/>
      <c r="S169" s="13"/>
      <c r="T169" s="13"/>
      <c r="U169" s="13"/>
      <c r="V169" s="13"/>
      <c r="W169" s="13"/>
      <c r="X169" s="13"/>
      <c r="Y169" s="13"/>
      <c r="Z169" s="13"/>
    </row>
    <row r="170" spans="1:26">
      <c r="A170" s="13"/>
      <c r="B170" s="64" t="s">
        <v>106</v>
      </c>
      <c r="C170" s="45">
        <v>25</v>
      </c>
      <c r="D170" s="46">
        <v>1.1403025090000001</v>
      </c>
      <c r="E170" s="47">
        <v>1.7438245974166033</v>
      </c>
      <c r="F170" s="47">
        <v>4.2455056999999997E-2</v>
      </c>
      <c r="G170" s="46">
        <v>0.427113116608419</v>
      </c>
      <c r="H170" s="47">
        <v>8.8549363145548246E-2</v>
      </c>
      <c r="I170" s="46">
        <v>0.46860806206954692</v>
      </c>
      <c r="J170" s="48">
        <v>0.67696134699999999</v>
      </c>
      <c r="K170" s="47">
        <v>0.47599211899999999</v>
      </c>
      <c r="L170" s="49">
        <v>0.97342626673546073</v>
      </c>
      <c r="M170" s="13"/>
      <c r="N170" s="13"/>
      <c r="O170" s="13"/>
      <c r="P170" s="13"/>
      <c r="Q170" s="13"/>
      <c r="R170" s="13"/>
      <c r="S170" s="13"/>
      <c r="T170" s="13"/>
      <c r="U170" s="13"/>
      <c r="V170" s="13"/>
      <c r="W170" s="13"/>
      <c r="X170" s="13"/>
      <c r="Y170" s="13"/>
      <c r="Z170" s="13"/>
    </row>
    <row r="171" spans="1:26">
      <c r="A171" s="13"/>
      <c r="B171" s="64" t="s">
        <v>107</v>
      </c>
      <c r="C171" s="45">
        <v>254</v>
      </c>
      <c r="D171" s="46">
        <v>1.0363051750000001</v>
      </c>
      <c r="E171" s="47">
        <v>0.17957607337888476</v>
      </c>
      <c r="F171" s="47">
        <v>6.1189370999999999E-2</v>
      </c>
      <c r="G171" s="46">
        <v>0.88680119962436221</v>
      </c>
      <c r="H171" s="47">
        <v>3.9073768924722516E-2</v>
      </c>
      <c r="I171" s="46">
        <v>0.9228608512768256</v>
      </c>
      <c r="J171" s="48">
        <v>0.53481715799999996</v>
      </c>
      <c r="K171" s="47">
        <v>0.56592994600000002</v>
      </c>
      <c r="L171" s="49">
        <v>0.11190419679210929</v>
      </c>
      <c r="M171" s="13"/>
      <c r="N171" s="13"/>
      <c r="O171" s="13"/>
      <c r="P171" s="13"/>
      <c r="Q171" s="13"/>
      <c r="R171" s="13"/>
      <c r="S171" s="13"/>
      <c r="T171" s="13"/>
      <c r="U171" s="13"/>
      <c r="V171" s="13"/>
      <c r="W171" s="13"/>
      <c r="X171" s="13"/>
      <c r="Y171" s="13"/>
      <c r="Z171" s="13"/>
    </row>
    <row r="172" spans="1:26">
      <c r="A172" s="13"/>
      <c r="B172" s="64" t="s">
        <v>108</v>
      </c>
      <c r="C172" s="45">
        <v>121</v>
      </c>
      <c r="D172" s="46">
        <v>0.93883023200000004</v>
      </c>
      <c r="E172" s="47">
        <v>0.32178377644046008</v>
      </c>
      <c r="F172" s="47">
        <v>0.143061928</v>
      </c>
      <c r="G172" s="46">
        <v>0.73590526193323413</v>
      </c>
      <c r="H172" s="47">
        <v>0.10069725689493603</v>
      </c>
      <c r="I172" s="46">
        <v>0.81830647974267279</v>
      </c>
      <c r="J172" s="48">
        <v>0.50959773900000005</v>
      </c>
      <c r="K172" s="47">
        <v>0.50058687999999996</v>
      </c>
      <c r="L172" s="49">
        <v>0.22075348801157363</v>
      </c>
      <c r="M172" s="13"/>
      <c r="N172" s="13"/>
      <c r="O172" s="13"/>
      <c r="P172" s="13"/>
      <c r="Q172" s="13"/>
      <c r="R172" s="13"/>
      <c r="S172" s="13"/>
      <c r="T172" s="13"/>
      <c r="U172" s="13"/>
      <c r="V172" s="13"/>
      <c r="W172" s="13"/>
      <c r="X172" s="13"/>
      <c r="Y172" s="13"/>
      <c r="Z172" s="13"/>
    </row>
    <row r="173" spans="1:26">
      <c r="A173" s="13"/>
      <c r="B173" s="64" t="s">
        <v>109</v>
      </c>
      <c r="C173" s="45">
        <v>125</v>
      </c>
      <c r="D173" s="46">
        <v>0.95051626899999997</v>
      </c>
      <c r="E173" s="47">
        <v>0.20698443799064054</v>
      </c>
      <c r="F173" s="47">
        <v>6.3230074999999997E-2</v>
      </c>
      <c r="G173" s="46">
        <v>0.79614609221182375</v>
      </c>
      <c r="H173" s="47">
        <v>4.2193837447314274E-2</v>
      </c>
      <c r="I173" s="46">
        <v>0.8312183856595623</v>
      </c>
      <c r="J173" s="48">
        <v>0.54578549099999996</v>
      </c>
      <c r="K173" s="47">
        <v>0.52464764799999997</v>
      </c>
      <c r="L173" s="49">
        <v>0.37377938240587466</v>
      </c>
      <c r="M173" s="13"/>
      <c r="N173" s="13"/>
      <c r="O173" s="13"/>
      <c r="P173" s="13"/>
      <c r="Q173" s="13"/>
      <c r="R173" s="13"/>
      <c r="S173" s="13"/>
      <c r="T173" s="13"/>
      <c r="U173" s="13"/>
      <c r="V173" s="13"/>
      <c r="W173" s="13"/>
      <c r="X173" s="13"/>
      <c r="Y173" s="13"/>
      <c r="Z173" s="13"/>
    </row>
    <row r="174" spans="1:26">
      <c r="A174" s="13"/>
      <c r="B174" s="64" t="s">
        <v>110</v>
      </c>
      <c r="C174" s="45">
        <v>33</v>
      </c>
      <c r="D174" s="46">
        <v>1.0775665889999999</v>
      </c>
      <c r="E174" s="47">
        <v>0.662923435312186</v>
      </c>
      <c r="F174" s="47">
        <v>0.27280721400000002</v>
      </c>
      <c r="G174" s="46">
        <v>0.72706707924284164</v>
      </c>
      <c r="H174" s="47">
        <v>5.3298601030837493E-2</v>
      </c>
      <c r="I174" s="46">
        <v>0.76800042762641452</v>
      </c>
      <c r="J174" s="48">
        <v>0.33210236599999998</v>
      </c>
      <c r="K174" s="47">
        <v>0.33760655699999997</v>
      </c>
      <c r="L174" s="49">
        <v>1.3706475726437826</v>
      </c>
      <c r="M174" s="13"/>
      <c r="N174" s="13"/>
      <c r="O174" s="13"/>
      <c r="P174" s="13"/>
      <c r="Q174" s="13"/>
      <c r="R174" s="13"/>
      <c r="S174" s="13"/>
      <c r="T174" s="13"/>
      <c r="U174" s="13"/>
      <c r="V174" s="13"/>
      <c r="W174" s="13"/>
      <c r="X174" s="13"/>
      <c r="Y174" s="13"/>
      <c r="Z174" s="13"/>
    </row>
    <row r="175" spans="1:26">
      <c r="A175" s="13"/>
      <c r="B175" s="64" t="s">
        <v>111</v>
      </c>
      <c r="C175" s="45">
        <v>38</v>
      </c>
      <c r="D175" s="46">
        <v>1.097826003</v>
      </c>
      <c r="E175" s="47">
        <v>1.707654422036269</v>
      </c>
      <c r="F175" s="47">
        <v>0.120551503</v>
      </c>
      <c r="G175" s="46">
        <v>0.43881548704639922</v>
      </c>
      <c r="H175" s="47">
        <v>1.4331179213741007E-2</v>
      </c>
      <c r="I175" s="46">
        <v>0.4451956659198778</v>
      </c>
      <c r="J175" s="48">
        <v>0.48167317100000001</v>
      </c>
      <c r="K175" s="47">
        <v>0.44674459700000002</v>
      </c>
      <c r="L175" s="49">
        <v>0.32380325968824031</v>
      </c>
      <c r="M175" s="13"/>
      <c r="N175" s="13"/>
      <c r="O175" s="13"/>
      <c r="P175" s="13"/>
      <c r="Q175" s="13"/>
      <c r="R175" s="13"/>
      <c r="S175" s="13"/>
      <c r="T175" s="13"/>
      <c r="U175" s="13"/>
      <c r="V175" s="13"/>
      <c r="W175" s="13"/>
      <c r="X175" s="13"/>
      <c r="Y175" s="13"/>
      <c r="Z175" s="13"/>
    </row>
    <row r="176" spans="1:26">
      <c r="A176" s="13"/>
      <c r="B176" s="64" t="s">
        <v>112</v>
      </c>
      <c r="C176" s="45">
        <v>69</v>
      </c>
      <c r="D176" s="46">
        <v>0.96090126600000003</v>
      </c>
      <c r="E176" s="47">
        <v>0.55276028646675102</v>
      </c>
      <c r="F176" s="47">
        <v>0.11230076999999999</v>
      </c>
      <c r="G176" s="46">
        <v>0.6446038854082945</v>
      </c>
      <c r="H176" s="47">
        <v>3.4289379569664248E-2</v>
      </c>
      <c r="I176" s="46">
        <v>0.66749176385887621</v>
      </c>
      <c r="J176" s="48">
        <v>0.45975105399999999</v>
      </c>
      <c r="K176" s="47">
        <v>0.393155543</v>
      </c>
      <c r="L176" s="49">
        <v>0.26384378652523388</v>
      </c>
      <c r="M176" s="13"/>
      <c r="N176" s="13"/>
      <c r="O176" s="13"/>
      <c r="P176" s="13"/>
      <c r="Q176" s="13"/>
      <c r="R176" s="13"/>
      <c r="S176" s="13"/>
      <c r="T176" s="13"/>
      <c r="U176" s="13"/>
      <c r="V176" s="13"/>
      <c r="W176" s="13"/>
      <c r="X176" s="13"/>
      <c r="Y176" s="13"/>
      <c r="Z176" s="13"/>
    </row>
    <row r="177" spans="1:26">
      <c r="A177" s="13"/>
      <c r="B177" s="64" t="s">
        <v>113</v>
      </c>
      <c r="C177" s="45">
        <v>129</v>
      </c>
      <c r="D177" s="46">
        <v>0.79652458400000004</v>
      </c>
      <c r="E177" s="47">
        <v>0.21202882366216685</v>
      </c>
      <c r="F177" s="47">
        <v>9.0529543000000004E-2</v>
      </c>
      <c r="G177" s="46">
        <v>0.6677581428915057</v>
      </c>
      <c r="H177" s="47">
        <v>2.9669816617234949E-2</v>
      </c>
      <c r="I177" s="46">
        <v>0.68817620468484997</v>
      </c>
      <c r="J177" s="48">
        <v>0.59258177899999998</v>
      </c>
      <c r="K177" s="47">
        <v>0.50905993800000005</v>
      </c>
      <c r="L177" s="49">
        <v>6.481428129731924E-2</v>
      </c>
      <c r="M177" s="13"/>
      <c r="N177" s="13"/>
      <c r="O177" s="13"/>
      <c r="P177" s="13"/>
      <c r="Q177" s="13"/>
      <c r="R177" s="13"/>
      <c r="S177" s="13"/>
      <c r="T177" s="13"/>
      <c r="U177" s="13"/>
      <c r="V177" s="13"/>
      <c r="W177" s="13"/>
      <c r="X177" s="13"/>
      <c r="Y177" s="13"/>
      <c r="Z177" s="13"/>
    </row>
    <row r="178" spans="1:26">
      <c r="A178" s="13"/>
      <c r="B178" s="64" t="s">
        <v>114</v>
      </c>
      <c r="C178" s="45">
        <v>64</v>
      </c>
      <c r="D178" s="46">
        <v>0.98128022299999995</v>
      </c>
      <c r="E178" s="47">
        <v>0.20457557188001288</v>
      </c>
      <c r="F178" s="47">
        <v>0.16369149099999999</v>
      </c>
      <c r="G178" s="46">
        <v>0.83792164102827993</v>
      </c>
      <c r="H178" s="47">
        <v>3.709742465123779E-2</v>
      </c>
      <c r="I178" s="46">
        <v>0.87020396713009684</v>
      </c>
      <c r="J178" s="48">
        <v>0.34524209700000003</v>
      </c>
      <c r="K178" s="47">
        <v>0.36646804199999999</v>
      </c>
      <c r="L178" s="49">
        <v>0.34873663960630197</v>
      </c>
      <c r="M178" s="13"/>
      <c r="N178" s="13"/>
      <c r="O178" s="13"/>
      <c r="P178" s="13"/>
      <c r="Q178" s="13"/>
      <c r="R178" s="13"/>
      <c r="S178" s="13"/>
      <c r="T178" s="13"/>
      <c r="U178" s="13"/>
      <c r="V178" s="13"/>
      <c r="W178" s="13"/>
      <c r="X178" s="13"/>
      <c r="Y178" s="13"/>
      <c r="Z178" s="13"/>
    </row>
    <row r="179" spans="1:26">
      <c r="A179" s="13"/>
      <c r="B179" s="64" t="s">
        <v>115</v>
      </c>
      <c r="C179" s="45">
        <v>19</v>
      </c>
      <c r="D179" s="46">
        <v>0.904797344</v>
      </c>
      <c r="E179" s="47">
        <v>0.38951345862119879</v>
      </c>
      <c r="F179" s="47">
        <v>0.183317855</v>
      </c>
      <c r="G179" s="46">
        <v>0.68643606782735656</v>
      </c>
      <c r="H179" s="47">
        <v>3.9194910210593487E-2</v>
      </c>
      <c r="I179" s="46">
        <v>0.71443841745032044</v>
      </c>
      <c r="J179" s="48">
        <v>0.27611680300000002</v>
      </c>
      <c r="K179" s="47">
        <v>0.30376490499999997</v>
      </c>
      <c r="L179" s="49">
        <v>0.76491757938983507</v>
      </c>
      <c r="M179" s="13"/>
      <c r="N179" s="13"/>
      <c r="O179" s="13"/>
      <c r="P179" s="13"/>
      <c r="Q179" s="13"/>
      <c r="R179" s="13"/>
      <c r="S179" s="13"/>
      <c r="T179" s="13"/>
      <c r="U179" s="13"/>
      <c r="V179" s="13"/>
      <c r="W179" s="13"/>
      <c r="X179" s="13"/>
      <c r="Y179" s="13"/>
      <c r="Z179" s="13"/>
    </row>
    <row r="180" spans="1:26">
      <c r="A180" s="13"/>
      <c r="B180" s="64" t="s">
        <v>116</v>
      </c>
      <c r="C180" s="45">
        <v>22</v>
      </c>
      <c r="D180" s="46">
        <v>1.034403993</v>
      </c>
      <c r="E180" s="47">
        <v>0.71408671753377595</v>
      </c>
      <c r="F180" s="47">
        <v>0.22905045800000001</v>
      </c>
      <c r="G180" s="46">
        <v>0.66713152503790796</v>
      </c>
      <c r="H180" s="47">
        <v>0.16832073062741643</v>
      </c>
      <c r="I180" s="46">
        <v>0.8021499989307056</v>
      </c>
      <c r="J180" s="48">
        <v>0.28182970699999998</v>
      </c>
      <c r="K180" s="47">
        <v>0.278048566</v>
      </c>
      <c r="L180" s="49">
        <v>0.34972746197759574</v>
      </c>
      <c r="M180" s="13"/>
      <c r="N180" s="13"/>
      <c r="O180" s="13"/>
      <c r="P180" s="13"/>
      <c r="Q180" s="13"/>
      <c r="R180" s="13"/>
      <c r="S180" s="13"/>
      <c r="T180" s="13"/>
      <c r="U180" s="13"/>
      <c r="V180" s="13"/>
      <c r="W180" s="13"/>
      <c r="X180" s="13"/>
      <c r="Y180" s="13"/>
      <c r="Z180" s="13"/>
    </row>
    <row r="181" spans="1:26">
      <c r="A181" s="13"/>
      <c r="B181" s="64" t="s">
        <v>117</v>
      </c>
      <c r="C181" s="45">
        <v>50</v>
      </c>
      <c r="D181" s="46">
        <v>0.83012070000000004</v>
      </c>
      <c r="E181" s="47">
        <v>0.31106141860310393</v>
      </c>
      <c r="F181" s="47">
        <v>0.22273394599999999</v>
      </c>
      <c r="G181" s="46">
        <v>0.66849392297827548</v>
      </c>
      <c r="H181" s="47">
        <v>4.6135150742659899E-2</v>
      </c>
      <c r="I181" s="46">
        <v>0.7008266669001918</v>
      </c>
      <c r="J181" s="48">
        <v>0.25236765300000003</v>
      </c>
      <c r="K181" s="47">
        <v>0.25410820699999997</v>
      </c>
      <c r="L181" s="49">
        <v>0.59959778314768375</v>
      </c>
      <c r="M181" s="13"/>
      <c r="N181" s="13"/>
      <c r="O181" s="13"/>
      <c r="P181" s="13"/>
      <c r="Q181" s="13"/>
      <c r="R181" s="13"/>
      <c r="S181" s="13"/>
      <c r="T181" s="13"/>
      <c r="U181" s="13"/>
      <c r="V181" s="13"/>
      <c r="W181" s="13"/>
      <c r="X181" s="13"/>
      <c r="Y181" s="13"/>
      <c r="Z181" s="13"/>
    </row>
    <row r="182" spans="1:26">
      <c r="A182" s="13"/>
      <c r="B182" s="64" t="s">
        <v>118</v>
      </c>
      <c r="C182" s="45">
        <v>156</v>
      </c>
      <c r="D182" s="46">
        <v>0.89597961599999998</v>
      </c>
      <c r="E182" s="47">
        <v>0.61588844242564966</v>
      </c>
      <c r="F182" s="47">
        <v>7.7059916000000006E-2</v>
      </c>
      <c r="G182" s="46">
        <v>0.57125959322754727</v>
      </c>
      <c r="H182" s="47">
        <v>0.1545596186775815</v>
      </c>
      <c r="I182" s="46">
        <v>0.67569470993802794</v>
      </c>
      <c r="J182" s="48">
        <v>0.38091877299999999</v>
      </c>
      <c r="K182" s="47">
        <v>0.34302807499999999</v>
      </c>
      <c r="L182" s="49">
        <v>0.32587400676808653</v>
      </c>
      <c r="M182" s="13"/>
      <c r="N182" s="13"/>
      <c r="O182" s="13"/>
      <c r="P182" s="13"/>
      <c r="Q182" s="13"/>
      <c r="R182" s="13"/>
      <c r="S182" s="13"/>
      <c r="T182" s="13"/>
      <c r="U182" s="13"/>
      <c r="V182" s="13"/>
      <c r="W182" s="13"/>
      <c r="X182" s="13"/>
      <c r="Y182" s="13"/>
      <c r="Z182" s="13"/>
    </row>
    <row r="183" spans="1:26">
      <c r="A183" s="13"/>
      <c r="B183" s="64" t="s">
        <v>119</v>
      </c>
      <c r="C183" s="45">
        <v>127</v>
      </c>
      <c r="D183" s="46">
        <v>1.0623745760000001</v>
      </c>
      <c r="E183" s="47">
        <v>0.21695400011530083</v>
      </c>
      <c r="F183" s="47">
        <v>0.11729302899999999</v>
      </c>
      <c r="G183" s="46">
        <v>0.89162274911912542</v>
      </c>
      <c r="H183" s="47">
        <v>4.2769476865071071E-2</v>
      </c>
      <c r="I183" s="46">
        <v>0.93146084205407687</v>
      </c>
      <c r="J183" s="48">
        <v>0.44668401200000002</v>
      </c>
      <c r="K183" s="47">
        <v>0.38593954200000002</v>
      </c>
      <c r="L183" s="49">
        <v>0.22892813284298949</v>
      </c>
      <c r="M183" s="13"/>
      <c r="N183" s="13"/>
      <c r="O183" s="13"/>
      <c r="P183" s="13"/>
      <c r="Q183" s="13"/>
      <c r="R183" s="13"/>
      <c r="S183" s="13"/>
      <c r="T183" s="13"/>
      <c r="U183" s="13"/>
      <c r="V183" s="13"/>
      <c r="W183" s="13"/>
      <c r="X183" s="13"/>
      <c r="Y183" s="13"/>
      <c r="Z183" s="13"/>
    </row>
    <row r="184" spans="1:26">
      <c r="A184" s="13"/>
      <c r="B184" s="64" t="s">
        <v>120</v>
      </c>
      <c r="C184" s="45">
        <v>97</v>
      </c>
      <c r="D184" s="46">
        <v>1.3038721929999999</v>
      </c>
      <c r="E184" s="47">
        <v>0.51979862954239686</v>
      </c>
      <c r="F184" s="47">
        <v>1.1602166000000001E-2</v>
      </c>
      <c r="G184" s="46">
        <v>0.8613422474231881</v>
      </c>
      <c r="H184" s="47">
        <v>2.9801287177275981E-2</v>
      </c>
      <c r="I184" s="46">
        <v>0.88779982496284104</v>
      </c>
      <c r="J184" s="48">
        <v>0.74397509900000003</v>
      </c>
      <c r="K184" s="47">
        <v>0.77356973500000004</v>
      </c>
      <c r="L184" s="49">
        <v>0.32693245215243488</v>
      </c>
      <c r="M184" s="13"/>
      <c r="N184" s="13"/>
      <c r="O184" s="13"/>
      <c r="P184" s="13"/>
      <c r="Q184" s="13"/>
      <c r="R184" s="13"/>
      <c r="S184" s="13"/>
      <c r="T184" s="13"/>
      <c r="U184" s="13"/>
      <c r="V184" s="13"/>
      <c r="W184" s="13"/>
      <c r="X184" s="13"/>
      <c r="Y184" s="13"/>
      <c r="Z184" s="13"/>
    </row>
    <row r="185" spans="1:26">
      <c r="A185" s="13"/>
      <c r="B185" s="64" t="s">
        <v>121</v>
      </c>
      <c r="C185" s="45">
        <v>24</v>
      </c>
      <c r="D185" s="46">
        <v>1.4901423110000001</v>
      </c>
      <c r="E185" s="47">
        <v>0.54319833000388251</v>
      </c>
      <c r="F185" s="47">
        <v>0.16684141</v>
      </c>
      <c r="G185" s="46">
        <v>1.0258658426847396</v>
      </c>
      <c r="H185" s="47">
        <v>6.3062002835265724E-2</v>
      </c>
      <c r="I185" s="46">
        <v>1.094913266181017</v>
      </c>
      <c r="J185" s="48">
        <v>0.43624091100000001</v>
      </c>
      <c r="K185" s="47">
        <v>0.33849555199999998</v>
      </c>
      <c r="L185" s="49">
        <v>0.14763188426359919</v>
      </c>
      <c r="M185" s="13"/>
      <c r="N185" s="13"/>
      <c r="O185" s="13"/>
      <c r="P185" s="13"/>
      <c r="Q185" s="13"/>
      <c r="R185" s="13"/>
      <c r="S185" s="13"/>
      <c r="T185" s="13"/>
      <c r="U185" s="13"/>
      <c r="V185" s="13"/>
      <c r="W185" s="13"/>
      <c r="X185" s="13"/>
      <c r="Y185" s="13"/>
      <c r="Z185" s="13"/>
    </row>
    <row r="186" spans="1:26">
      <c r="A186" s="13"/>
      <c r="B186" s="64" t="s">
        <v>122</v>
      </c>
      <c r="C186" s="45">
        <v>7</v>
      </c>
      <c r="D186" s="46">
        <v>1.080586115</v>
      </c>
      <c r="E186" s="47">
        <v>0.16906341019571686</v>
      </c>
      <c r="F186" s="47">
        <v>1.143716E-2</v>
      </c>
      <c r="G186" s="46">
        <v>0.92584913044109918</v>
      </c>
      <c r="H186" s="47">
        <v>2.0510340701319678E-2</v>
      </c>
      <c r="I186" s="46">
        <v>0.94523624792936756</v>
      </c>
      <c r="J186" s="48">
        <v>0.51609435599999998</v>
      </c>
      <c r="K186" s="47">
        <v>0.462978422</v>
      </c>
      <c r="L186" s="49">
        <v>0.44080126582786544</v>
      </c>
      <c r="M186" s="13"/>
      <c r="N186" s="13"/>
      <c r="O186" s="13"/>
      <c r="P186" s="13"/>
      <c r="Q186" s="13"/>
      <c r="R186" s="13"/>
      <c r="S186" s="13"/>
      <c r="T186" s="13"/>
      <c r="U186" s="13"/>
      <c r="V186" s="13"/>
      <c r="W186" s="13"/>
      <c r="X186" s="13"/>
      <c r="Y186" s="13"/>
      <c r="Z186" s="13"/>
    </row>
    <row r="187" spans="1:26">
      <c r="A187" s="13"/>
      <c r="B187" s="64" t="s">
        <v>123</v>
      </c>
      <c r="C187" s="45">
        <v>330</v>
      </c>
      <c r="D187" s="46">
        <v>1.377352122</v>
      </c>
      <c r="E187" s="47">
        <v>0.46984085894946304</v>
      </c>
      <c r="F187" s="47">
        <v>3.2066220000000001E-3</v>
      </c>
      <c r="G187" s="46">
        <v>0.93803717751172455</v>
      </c>
      <c r="H187" s="47">
        <v>5.4386472986370817E-2</v>
      </c>
      <c r="I187" s="46">
        <v>0.99198790067456866</v>
      </c>
      <c r="J187" s="48">
        <v>0.64053304</v>
      </c>
      <c r="K187" s="47">
        <v>0.75077372799999997</v>
      </c>
      <c r="L187" s="49">
        <v>0.7000062779124252</v>
      </c>
      <c r="M187" s="13"/>
      <c r="N187" s="13"/>
      <c r="O187" s="13"/>
      <c r="P187" s="13"/>
      <c r="Q187" s="13"/>
      <c r="R187" s="13"/>
      <c r="S187" s="13"/>
      <c r="T187" s="13"/>
      <c r="U187" s="13"/>
      <c r="V187" s="13"/>
      <c r="W187" s="13"/>
      <c r="X187" s="13"/>
      <c r="Y187" s="13"/>
      <c r="Z187" s="13"/>
    </row>
    <row r="188" spans="1:26">
      <c r="A188" s="13"/>
      <c r="B188" s="64" t="s">
        <v>124</v>
      </c>
      <c r="C188" s="45">
        <v>78</v>
      </c>
      <c r="D188" s="46">
        <v>1.1952503430000001</v>
      </c>
      <c r="E188" s="47">
        <v>0.77047861035308129</v>
      </c>
      <c r="F188" s="47">
        <v>2.9253812000000001E-2</v>
      </c>
      <c r="G188" s="46">
        <v>0.68380545548886851</v>
      </c>
      <c r="H188" s="47">
        <v>7.5946217603269865E-3</v>
      </c>
      <c r="I188" s="46">
        <v>0.68903844183291452</v>
      </c>
      <c r="J188" s="48">
        <v>0.42145845799999998</v>
      </c>
      <c r="K188" s="47">
        <v>0.45132625999999998</v>
      </c>
      <c r="L188" s="49">
        <v>0.45246466791885698</v>
      </c>
      <c r="M188" s="13"/>
      <c r="N188" s="13"/>
      <c r="O188" s="13"/>
      <c r="P188" s="13"/>
      <c r="Q188" s="13"/>
      <c r="R188" s="13"/>
      <c r="S188" s="13"/>
      <c r="T188" s="13"/>
      <c r="U188" s="13"/>
      <c r="V188" s="13"/>
      <c r="W188" s="13"/>
      <c r="X188" s="13"/>
      <c r="Y188" s="13"/>
      <c r="Z188" s="13"/>
    </row>
    <row r="189" spans="1:26">
      <c r="A189" s="13"/>
      <c r="B189" s="64" t="s">
        <v>125</v>
      </c>
      <c r="C189" s="45">
        <v>148</v>
      </c>
      <c r="D189" s="46">
        <v>1.3657606040000001</v>
      </c>
      <c r="E189" s="47">
        <v>0.32660481746469811</v>
      </c>
      <c r="F189" s="47">
        <v>4.1130841000000001E-2</v>
      </c>
      <c r="G189" s="46">
        <v>1.0400475687269457</v>
      </c>
      <c r="H189" s="47">
        <v>6.2715843292939735E-2</v>
      </c>
      <c r="I189" s="46">
        <v>1.1096395487798727</v>
      </c>
      <c r="J189" s="48">
        <v>0.54503626000000005</v>
      </c>
      <c r="K189" s="47">
        <v>0.604987626</v>
      </c>
      <c r="L189" s="49">
        <v>0.33600474077098924</v>
      </c>
      <c r="M189" s="13"/>
      <c r="N189" s="13"/>
      <c r="O189" s="13"/>
      <c r="P189" s="13"/>
      <c r="Q189" s="13"/>
      <c r="R189" s="13"/>
      <c r="S189" s="13"/>
      <c r="T189" s="13"/>
      <c r="U189" s="13"/>
      <c r="V189" s="13"/>
      <c r="W189" s="13"/>
      <c r="X189" s="13"/>
      <c r="Y189" s="13"/>
      <c r="Z189" s="13"/>
    </row>
    <row r="190" spans="1:26">
      <c r="A190" s="13"/>
      <c r="B190" s="64" t="s">
        <v>126</v>
      </c>
      <c r="C190" s="45">
        <v>26</v>
      </c>
      <c r="D190" s="46">
        <v>0.83863663600000005</v>
      </c>
      <c r="E190" s="47">
        <v>0.5603284028439226</v>
      </c>
      <c r="F190" s="47">
        <v>0.24469677000000001</v>
      </c>
      <c r="G190" s="46">
        <v>0.58925387600353718</v>
      </c>
      <c r="H190" s="47">
        <v>2.5540039887395977E-2</v>
      </c>
      <c r="I190" s="46">
        <v>0.60469788408283676</v>
      </c>
      <c r="J190" s="48">
        <v>0.35462458400000002</v>
      </c>
      <c r="K190" s="47">
        <v>0.29579843900000002</v>
      </c>
      <c r="L190" s="49">
        <v>0.20496370865090471</v>
      </c>
      <c r="M190" s="13"/>
      <c r="N190" s="13"/>
      <c r="O190" s="13"/>
      <c r="P190" s="13"/>
      <c r="Q190" s="13"/>
      <c r="R190" s="13"/>
      <c r="S190" s="13"/>
      <c r="T190" s="13"/>
      <c r="U190" s="13"/>
      <c r="V190" s="13"/>
      <c r="W190" s="13"/>
      <c r="X190" s="13"/>
      <c r="Y190" s="13"/>
      <c r="Z190" s="13"/>
    </row>
    <row r="191" spans="1:26">
      <c r="A191" s="13"/>
      <c r="B191" s="64" t="s">
        <v>127</v>
      </c>
      <c r="C191" s="45">
        <v>23</v>
      </c>
      <c r="D191" s="46">
        <v>1.1184698390000001</v>
      </c>
      <c r="E191" s="47">
        <v>0.49339357026122144</v>
      </c>
      <c r="F191" s="47">
        <v>0.14458362399999999</v>
      </c>
      <c r="G191" s="46">
        <v>0.78651550981204388</v>
      </c>
      <c r="H191" s="47">
        <v>4.8679654892936429E-2</v>
      </c>
      <c r="I191" s="46">
        <v>0.82676199858159016</v>
      </c>
      <c r="J191" s="48">
        <v>0.50416847300000001</v>
      </c>
      <c r="K191" s="47">
        <v>0.386747016</v>
      </c>
      <c r="L191" s="49">
        <v>0.38749614936654952</v>
      </c>
      <c r="M191" s="13"/>
      <c r="N191" s="13"/>
      <c r="O191" s="13"/>
      <c r="P191" s="13"/>
      <c r="Q191" s="13"/>
      <c r="R191" s="13"/>
      <c r="S191" s="13"/>
      <c r="T191" s="13"/>
      <c r="U191" s="13"/>
      <c r="V191" s="13"/>
      <c r="W191" s="13"/>
      <c r="X191" s="13"/>
      <c r="Y191" s="13"/>
      <c r="Z191" s="13"/>
    </row>
    <row r="192" spans="1:26">
      <c r="A192" s="13"/>
      <c r="B192" s="64" t="s">
        <v>128</v>
      </c>
      <c r="C192" s="45">
        <v>68</v>
      </c>
      <c r="D192" s="46">
        <v>0.54408206800000003</v>
      </c>
      <c r="E192" s="47">
        <v>0.87303952607466784</v>
      </c>
      <c r="F192" s="47">
        <v>0.19268078999999999</v>
      </c>
      <c r="G192" s="46">
        <v>0.3191431139930897</v>
      </c>
      <c r="H192" s="47">
        <v>2.4604803998636481E-2</v>
      </c>
      <c r="I192" s="46">
        <v>0.32719364961137615</v>
      </c>
      <c r="J192" s="48">
        <v>0.26476378699999997</v>
      </c>
      <c r="K192" s="47">
        <v>0.241059046</v>
      </c>
      <c r="L192" s="49">
        <v>7.6245345117181063E-2</v>
      </c>
      <c r="M192" s="13"/>
      <c r="N192" s="13"/>
      <c r="O192" s="13"/>
      <c r="P192" s="13"/>
      <c r="Q192" s="13"/>
      <c r="R192" s="13"/>
      <c r="S192" s="13"/>
      <c r="T192" s="13"/>
      <c r="U192" s="13"/>
      <c r="V192" s="13"/>
      <c r="W192" s="13"/>
      <c r="X192" s="13"/>
      <c r="Y192" s="13"/>
      <c r="Z192" s="13"/>
    </row>
    <row r="193" spans="1:26">
      <c r="A193" s="13"/>
      <c r="B193" s="64" t="s">
        <v>129</v>
      </c>
      <c r="C193" s="45">
        <v>109</v>
      </c>
      <c r="D193" s="46">
        <v>1.251165831</v>
      </c>
      <c r="E193" s="47">
        <v>0.24105781762048992</v>
      </c>
      <c r="F193" s="47">
        <v>1.8393817999999999E-2</v>
      </c>
      <c r="G193" s="46">
        <v>1.0117594263404395</v>
      </c>
      <c r="H193" s="47">
        <v>8.3279020368455414E-2</v>
      </c>
      <c r="I193" s="46">
        <v>1.1036721628723862</v>
      </c>
      <c r="J193" s="48">
        <v>0.75858655600000002</v>
      </c>
      <c r="K193" s="47">
        <v>0.78311246800000001</v>
      </c>
      <c r="L193" s="49">
        <v>0.72933681392688099</v>
      </c>
      <c r="M193" s="13"/>
      <c r="N193" s="13"/>
      <c r="O193" s="13"/>
      <c r="P193" s="13"/>
      <c r="Q193" s="13"/>
      <c r="R193" s="13"/>
      <c r="S193" s="13"/>
      <c r="T193" s="13"/>
      <c r="U193" s="13"/>
      <c r="V193" s="13"/>
      <c r="W193" s="13"/>
      <c r="X193" s="13"/>
      <c r="Y193" s="13"/>
      <c r="Z193" s="13"/>
    </row>
    <row r="194" spans="1:26">
      <c r="A194" s="13"/>
      <c r="B194" s="64" t="s">
        <v>130</v>
      </c>
      <c r="C194" s="45">
        <v>37</v>
      </c>
      <c r="D194" s="46">
        <v>1.32027717</v>
      </c>
      <c r="E194" s="47">
        <v>0.56945834062093514</v>
      </c>
      <c r="F194" s="47">
        <v>0.14316289200000001</v>
      </c>
      <c r="G194" s="46">
        <v>0.88732297525780202</v>
      </c>
      <c r="H194" s="47">
        <v>7.7650687640551899E-2</v>
      </c>
      <c r="I194" s="46">
        <v>0.96202486776723917</v>
      </c>
      <c r="J194" s="48">
        <v>0.413180294</v>
      </c>
      <c r="K194" s="47">
        <v>0.48082218100000002</v>
      </c>
      <c r="L194" s="49">
        <v>0.13565688079359567</v>
      </c>
      <c r="M194" s="13"/>
      <c r="N194" s="13"/>
      <c r="O194" s="13"/>
      <c r="P194" s="13"/>
      <c r="Q194" s="13"/>
      <c r="R194" s="13"/>
      <c r="S194" s="13"/>
      <c r="T194" s="13"/>
      <c r="U194" s="13"/>
      <c r="V194" s="13"/>
      <c r="W194" s="13"/>
      <c r="X194" s="13"/>
      <c r="Y194" s="13"/>
      <c r="Z194" s="13"/>
    </row>
    <row r="195" spans="1:26">
      <c r="A195" s="13"/>
      <c r="B195" s="64" t="s">
        <v>131</v>
      </c>
      <c r="C195" s="45">
        <v>238</v>
      </c>
      <c r="D195" s="46">
        <v>0.72480733600000002</v>
      </c>
      <c r="E195" s="47">
        <v>0.79456854036474256</v>
      </c>
      <c r="F195" s="47">
        <v>1.7204392999999998E-2</v>
      </c>
      <c r="G195" s="46">
        <v>0.40698970089021697</v>
      </c>
      <c r="H195" s="47">
        <v>1.6120658221483949E-2</v>
      </c>
      <c r="I195" s="46">
        <v>0.41365814242478077</v>
      </c>
      <c r="J195" s="48">
        <v>0.23921067300000001</v>
      </c>
      <c r="K195" s="47">
        <v>0.246728323</v>
      </c>
      <c r="L195" s="49">
        <v>0.27750404888181213</v>
      </c>
      <c r="M195" s="13"/>
      <c r="N195" s="13"/>
      <c r="O195" s="13"/>
      <c r="P195" s="13"/>
      <c r="Q195" s="13"/>
      <c r="R195" s="13"/>
      <c r="S195" s="13"/>
      <c r="T195" s="13"/>
      <c r="U195" s="13"/>
      <c r="V195" s="13"/>
      <c r="W195" s="13"/>
      <c r="X195" s="13"/>
      <c r="Y195" s="13"/>
      <c r="Z195" s="13"/>
    </row>
    <row r="196" spans="1:26">
      <c r="A196" s="13"/>
      <c r="B196" s="64" t="s">
        <v>132</v>
      </c>
      <c r="C196" s="45">
        <v>18</v>
      </c>
      <c r="D196" s="46">
        <v>0.68426815200000002</v>
      </c>
      <c r="E196" s="47">
        <v>0.60506022136984283</v>
      </c>
      <c r="F196" s="47">
        <v>1.9684427000000001E-2</v>
      </c>
      <c r="G196" s="46">
        <v>0.42950643078558465</v>
      </c>
      <c r="H196" s="47">
        <v>8.4741372090968686E-2</v>
      </c>
      <c r="I196" s="46">
        <v>0.46927329356820202</v>
      </c>
      <c r="J196" s="48">
        <v>0.60380292999999996</v>
      </c>
      <c r="K196" s="47">
        <v>0.39454604500000001</v>
      </c>
      <c r="L196" s="49">
        <v>3.3601616317069576</v>
      </c>
      <c r="M196" s="13"/>
      <c r="N196" s="13"/>
      <c r="O196" s="13"/>
      <c r="P196" s="13"/>
      <c r="Q196" s="13"/>
      <c r="R196" s="13"/>
      <c r="S196" s="13"/>
      <c r="T196" s="13"/>
      <c r="U196" s="13"/>
      <c r="V196" s="13"/>
      <c r="W196" s="13"/>
      <c r="X196" s="13"/>
      <c r="Y196" s="13"/>
      <c r="Z196" s="13"/>
    </row>
    <row r="197" spans="1:26">
      <c r="A197" s="13"/>
      <c r="B197" s="64" t="s">
        <v>133</v>
      </c>
      <c r="C197" s="45">
        <v>11</v>
      </c>
      <c r="D197" s="46">
        <v>1.270788445</v>
      </c>
      <c r="E197" s="47">
        <v>0.24330367033480674</v>
      </c>
      <c r="F197" s="47">
        <v>0.153217991</v>
      </c>
      <c r="G197" s="46">
        <v>1.0536997699607182</v>
      </c>
      <c r="H197" s="47">
        <v>3.7097584481191735E-2</v>
      </c>
      <c r="I197" s="46">
        <v>1.0942954893232755</v>
      </c>
      <c r="J197" s="48">
        <v>0.43910064300000001</v>
      </c>
      <c r="K197" s="47">
        <v>0.249892323</v>
      </c>
      <c r="L197" s="49">
        <v>1.7032037846559618</v>
      </c>
      <c r="M197" s="13"/>
      <c r="N197" s="13"/>
      <c r="O197" s="13"/>
      <c r="P197" s="13"/>
      <c r="Q197" s="13"/>
      <c r="R197" s="13"/>
      <c r="S197" s="13"/>
      <c r="T197" s="13"/>
      <c r="U197" s="13"/>
      <c r="V197" s="13"/>
      <c r="W197" s="13"/>
      <c r="X197" s="13"/>
      <c r="Y197" s="13"/>
      <c r="Z197" s="13"/>
    </row>
    <row r="198" spans="1:26">
      <c r="A198" s="13"/>
      <c r="B198" s="64" t="s">
        <v>134</v>
      </c>
      <c r="C198" s="45">
        <v>54</v>
      </c>
      <c r="D198" s="46">
        <v>0.99168078900000001</v>
      </c>
      <c r="E198" s="47">
        <v>0.76667922181674941</v>
      </c>
      <c r="F198" s="47">
        <v>8.7764248000000003E-2</v>
      </c>
      <c r="G198" s="46">
        <v>0.5835502781921964</v>
      </c>
      <c r="H198" s="47">
        <v>5.2106678878097411E-2</v>
      </c>
      <c r="I198" s="46">
        <v>0.615628642157243</v>
      </c>
      <c r="J198" s="48">
        <v>0.59125050499999998</v>
      </c>
      <c r="K198" s="47">
        <v>0.50154217099999998</v>
      </c>
      <c r="L198" s="49">
        <v>0.41200828485934404</v>
      </c>
      <c r="M198" s="13"/>
      <c r="N198" s="13"/>
      <c r="O198" s="13"/>
      <c r="P198" s="13"/>
      <c r="Q198" s="13"/>
      <c r="R198" s="13"/>
      <c r="S198" s="13"/>
      <c r="T198" s="13"/>
      <c r="U198" s="13"/>
      <c r="V198" s="13"/>
      <c r="W198" s="13"/>
      <c r="X198" s="13"/>
      <c r="Y198" s="13"/>
      <c r="Z198" s="13"/>
    </row>
    <row r="199" spans="1:26">
      <c r="A199" s="13"/>
      <c r="B199" s="64" t="s">
        <v>135</v>
      </c>
      <c r="C199" s="45">
        <v>66</v>
      </c>
      <c r="D199" s="46">
        <v>0.92092834899999998</v>
      </c>
      <c r="E199" s="47">
        <v>0.31117450690564624</v>
      </c>
      <c r="F199" s="47">
        <v>0.132108366</v>
      </c>
      <c r="G199" s="46">
        <v>0.7251028917898098</v>
      </c>
      <c r="H199" s="47">
        <v>4.5356951074169052E-2</v>
      </c>
      <c r="I199" s="46">
        <v>0.75955394281213184</v>
      </c>
      <c r="J199" s="48">
        <v>0.52325331600000002</v>
      </c>
      <c r="K199" s="47">
        <v>0.460117306</v>
      </c>
      <c r="L199" s="49">
        <v>0.2871115859673532</v>
      </c>
      <c r="M199" s="13"/>
      <c r="N199" s="13"/>
      <c r="O199" s="13"/>
      <c r="P199" s="13"/>
      <c r="Q199" s="13"/>
      <c r="R199" s="13"/>
      <c r="S199" s="13"/>
      <c r="T199" s="13"/>
      <c r="U199" s="13"/>
      <c r="V199" s="13"/>
      <c r="W199" s="13"/>
      <c r="X199" s="13"/>
      <c r="Y199" s="13"/>
      <c r="Z199" s="13"/>
    </row>
    <row r="200" spans="1:26">
      <c r="A200" s="13"/>
      <c r="B200" s="64" t="s">
        <v>136</v>
      </c>
      <c r="C200" s="45">
        <v>3</v>
      </c>
      <c r="D200" s="46">
        <v>0.747361371</v>
      </c>
      <c r="E200" s="47">
        <v>0.32375010773326729</v>
      </c>
      <c r="F200" s="47">
        <v>0.19332142699999999</v>
      </c>
      <c r="G200" s="46">
        <v>0.59259730953373846</v>
      </c>
      <c r="H200" s="47">
        <v>8.2984957248770419E-2</v>
      </c>
      <c r="I200" s="46">
        <v>0.6462241968853939</v>
      </c>
      <c r="J200" s="48">
        <v>0.25137979799999999</v>
      </c>
      <c r="K200" s="47">
        <v>0.21227017500000001</v>
      </c>
      <c r="L200" s="49">
        <v>0.79915981590364094</v>
      </c>
      <c r="M200" s="13"/>
      <c r="N200" s="13"/>
      <c r="O200" s="13"/>
      <c r="P200" s="13"/>
      <c r="Q200" s="13"/>
      <c r="R200" s="13"/>
      <c r="S200" s="13"/>
      <c r="T200" s="13"/>
      <c r="U200" s="13"/>
      <c r="V200" s="13"/>
      <c r="W200" s="13"/>
      <c r="X200" s="13"/>
      <c r="Y200" s="13"/>
      <c r="Z200" s="13"/>
    </row>
    <row r="201" spans="1:26">
      <c r="A201" s="13"/>
      <c r="B201" s="64" t="s">
        <v>137</v>
      </c>
      <c r="C201" s="45">
        <v>86</v>
      </c>
      <c r="D201" s="46">
        <v>0.76829030399999998</v>
      </c>
      <c r="E201" s="47">
        <v>0.35005177153678951</v>
      </c>
      <c r="F201" s="47">
        <v>0.16474325000000001</v>
      </c>
      <c r="G201" s="46">
        <v>0.5944756636112204</v>
      </c>
      <c r="H201" s="47">
        <v>2.3586443747833721E-2</v>
      </c>
      <c r="I201" s="46">
        <v>0.60883593821969884</v>
      </c>
      <c r="J201" s="48">
        <v>0.41227190000000002</v>
      </c>
      <c r="K201" s="47">
        <v>0.39096315599999998</v>
      </c>
      <c r="L201" s="49">
        <v>0.21588411481270359</v>
      </c>
      <c r="M201" s="13"/>
      <c r="N201" s="13"/>
      <c r="O201" s="13"/>
      <c r="P201" s="13"/>
      <c r="Q201" s="13"/>
      <c r="R201" s="13"/>
      <c r="S201" s="13"/>
      <c r="T201" s="13"/>
      <c r="U201" s="13"/>
      <c r="V201" s="13"/>
      <c r="W201" s="13"/>
      <c r="X201" s="13"/>
      <c r="Y201" s="13"/>
      <c r="Z201" s="13"/>
    </row>
    <row r="202" spans="1:26">
      <c r="A202" s="13"/>
      <c r="B202" s="64" t="s">
        <v>138</v>
      </c>
      <c r="C202" s="45">
        <v>25</v>
      </c>
      <c r="D202" s="46">
        <v>0.91303483399999996</v>
      </c>
      <c r="E202" s="47">
        <v>0.59890146897364049</v>
      </c>
      <c r="F202" s="47">
        <v>0.225780008</v>
      </c>
      <c r="G202" s="46">
        <v>0.62379338668629969</v>
      </c>
      <c r="H202" s="47">
        <v>1.1217448936071786E-2</v>
      </c>
      <c r="I202" s="46">
        <v>0.63087014027007171</v>
      </c>
      <c r="J202" s="48">
        <v>0.433284628</v>
      </c>
      <c r="K202" s="47">
        <v>0.28301295700000001</v>
      </c>
      <c r="L202" s="49">
        <v>0.3636151964425296</v>
      </c>
      <c r="M202" s="13"/>
      <c r="N202" s="13"/>
      <c r="O202" s="13"/>
      <c r="P202" s="13"/>
      <c r="Q202" s="13"/>
      <c r="R202" s="13"/>
      <c r="S202" s="13"/>
      <c r="T202" s="13"/>
      <c r="U202" s="13"/>
      <c r="V202" s="13"/>
      <c r="W202" s="13"/>
      <c r="X202" s="13"/>
      <c r="Y202" s="13"/>
      <c r="Z202" s="13"/>
    </row>
    <row r="203" spans="1:26">
      <c r="A203" s="13"/>
      <c r="B203" s="64" t="s">
        <v>139</v>
      </c>
      <c r="C203" s="45">
        <v>6</v>
      </c>
      <c r="D203" s="46">
        <v>1.2981943929999999</v>
      </c>
      <c r="E203" s="47">
        <v>0.2186348254053091</v>
      </c>
      <c r="F203" s="47">
        <v>0.20105076199999999</v>
      </c>
      <c r="G203" s="46">
        <v>1.1051490301781783</v>
      </c>
      <c r="H203" s="47">
        <v>1.6586723428988415E-2</v>
      </c>
      <c r="I203" s="46">
        <v>1.1237890076404478</v>
      </c>
      <c r="J203" s="48">
        <v>0.262051967</v>
      </c>
      <c r="K203" s="47">
        <v>0.39621328300000003</v>
      </c>
      <c r="L203" s="49">
        <v>0.23302651750767944</v>
      </c>
      <c r="M203" s="13"/>
      <c r="N203" s="13"/>
      <c r="O203" s="13"/>
      <c r="P203" s="13"/>
      <c r="Q203" s="13"/>
      <c r="R203" s="13"/>
      <c r="S203" s="13"/>
      <c r="T203" s="13"/>
      <c r="U203" s="13"/>
      <c r="V203" s="13"/>
      <c r="W203" s="13"/>
      <c r="X203" s="13"/>
      <c r="Y203" s="13"/>
      <c r="Z203" s="13"/>
    </row>
    <row r="204" spans="1:26">
      <c r="A204" s="13"/>
      <c r="B204" s="64" t="s">
        <v>140</v>
      </c>
      <c r="C204" s="45">
        <v>88</v>
      </c>
      <c r="D204" s="46">
        <v>1.104604532</v>
      </c>
      <c r="E204" s="47">
        <v>0.56954353378182676</v>
      </c>
      <c r="F204" s="47">
        <v>0.16954571099999999</v>
      </c>
      <c r="G204" s="46">
        <v>0.74991149179726047</v>
      </c>
      <c r="H204" s="47">
        <v>2.1860400822618416E-2</v>
      </c>
      <c r="I204" s="46">
        <v>0.76667123223304556</v>
      </c>
      <c r="J204" s="48">
        <v>0.50183801699999997</v>
      </c>
      <c r="K204" s="47">
        <v>0.40478261199999999</v>
      </c>
      <c r="L204" s="49">
        <v>0.38547653177008373</v>
      </c>
      <c r="M204" s="13"/>
      <c r="N204" s="13"/>
      <c r="O204" s="13"/>
      <c r="P204" s="13"/>
      <c r="Q204" s="13"/>
      <c r="R204" s="13"/>
      <c r="S204" s="13"/>
      <c r="T204" s="13"/>
      <c r="U204" s="13"/>
      <c r="V204" s="13"/>
      <c r="W204" s="13"/>
      <c r="X204" s="13"/>
      <c r="Y204" s="13"/>
      <c r="Z204" s="13"/>
    </row>
    <row r="205" spans="1:26">
      <c r="A205" s="13"/>
      <c r="B205" s="64" t="s">
        <v>141</v>
      </c>
      <c r="C205" s="45">
        <v>19</v>
      </c>
      <c r="D205" s="46">
        <v>1.0483305460000001</v>
      </c>
      <c r="E205" s="47">
        <v>0.39573002813044189</v>
      </c>
      <c r="F205" s="47">
        <v>0.22223831199999999</v>
      </c>
      <c r="G205" s="46">
        <v>0.80160853995664383</v>
      </c>
      <c r="H205" s="47">
        <v>2.7260261555908476E-2</v>
      </c>
      <c r="I205" s="46">
        <v>0.82407298507083293</v>
      </c>
      <c r="J205" s="48">
        <v>0.28047707500000002</v>
      </c>
      <c r="K205" s="47">
        <v>0.40003422</v>
      </c>
      <c r="L205" s="49">
        <v>6.5761146182642546E-2</v>
      </c>
      <c r="M205" s="13"/>
      <c r="N205" s="13"/>
      <c r="O205" s="13"/>
      <c r="P205" s="13"/>
      <c r="Q205" s="13"/>
      <c r="R205" s="13"/>
      <c r="S205" s="13"/>
      <c r="T205" s="13"/>
      <c r="U205" s="13"/>
      <c r="V205" s="13"/>
      <c r="W205" s="13"/>
      <c r="X205" s="13"/>
      <c r="Y205" s="13"/>
      <c r="Z205" s="13"/>
    </row>
    <row r="206" spans="1:26">
      <c r="A206" s="13"/>
      <c r="B206" s="64" t="s">
        <v>142</v>
      </c>
      <c r="C206" s="45">
        <v>14</v>
      </c>
      <c r="D206" s="46">
        <v>0.690068758</v>
      </c>
      <c r="E206" s="47">
        <v>0.66853729312236898</v>
      </c>
      <c r="F206" s="47">
        <v>0.24105563899999999</v>
      </c>
      <c r="G206" s="46">
        <v>0.45779270239811792</v>
      </c>
      <c r="H206" s="47">
        <v>1.2503319406285164E-2</v>
      </c>
      <c r="I206" s="46">
        <v>0.46358910505185513</v>
      </c>
      <c r="J206" s="48">
        <v>0.35994870600000001</v>
      </c>
      <c r="K206" s="47">
        <v>0.351270256</v>
      </c>
      <c r="L206" s="49">
        <v>0.17610182749473441</v>
      </c>
      <c r="M206" s="13"/>
      <c r="N206" s="13"/>
      <c r="O206" s="13"/>
      <c r="P206" s="13"/>
      <c r="Q206" s="13"/>
      <c r="R206" s="13"/>
      <c r="S206" s="13"/>
      <c r="T206" s="13"/>
      <c r="U206" s="13"/>
      <c r="V206" s="13"/>
      <c r="W206" s="13"/>
      <c r="X206" s="13"/>
      <c r="Y206" s="13"/>
      <c r="Z206" s="13"/>
    </row>
    <row r="207" spans="1:26">
      <c r="A207" s="13"/>
      <c r="B207" s="64" t="s">
        <v>143</v>
      </c>
      <c r="C207" s="45">
        <v>57</v>
      </c>
      <c r="D207" s="46">
        <v>1.227182507</v>
      </c>
      <c r="E207" s="47">
        <v>9.6259181518851655E-2</v>
      </c>
      <c r="F207" s="47">
        <v>8.4639940999999996E-2</v>
      </c>
      <c r="G207" s="46">
        <v>1.1278091972148567</v>
      </c>
      <c r="H207" s="47">
        <v>3.7941173351524138E-2</v>
      </c>
      <c r="I207" s="46">
        <v>1.1722871470799821</v>
      </c>
      <c r="J207" s="48">
        <v>0.52117697200000002</v>
      </c>
      <c r="K207" s="47">
        <v>0.48863500199999998</v>
      </c>
      <c r="L207" s="49">
        <v>0.51384539952822561</v>
      </c>
      <c r="M207" s="13"/>
      <c r="N207" s="13"/>
      <c r="O207" s="13"/>
      <c r="P207" s="13"/>
      <c r="Q207" s="13"/>
      <c r="R207" s="13"/>
      <c r="S207" s="13"/>
      <c r="T207" s="13"/>
      <c r="U207" s="13"/>
      <c r="V207" s="13"/>
      <c r="W207" s="13"/>
      <c r="X207" s="13"/>
      <c r="Y207" s="13"/>
      <c r="Z207" s="13"/>
    </row>
    <row r="208" spans="1:26">
      <c r="A208" s="13"/>
      <c r="B208" s="64" t="s">
        <v>144</v>
      </c>
      <c r="C208" s="45">
        <v>108</v>
      </c>
      <c r="D208" s="46">
        <v>1.0224670119999999</v>
      </c>
      <c r="E208" s="47">
        <v>0.52126138892664009</v>
      </c>
      <c r="F208" s="47">
        <v>0.212907391</v>
      </c>
      <c r="G208" s="46">
        <v>0.72500942842506744</v>
      </c>
      <c r="H208" s="47">
        <v>4.2916257788478844E-2</v>
      </c>
      <c r="I208" s="46">
        <v>0.75751932296937508</v>
      </c>
      <c r="J208" s="48">
        <v>0.410786339</v>
      </c>
      <c r="K208" s="47">
        <v>0.42189096599999998</v>
      </c>
      <c r="L208" s="49">
        <v>0.21862106317324045</v>
      </c>
      <c r="M208" s="13"/>
      <c r="N208" s="13"/>
      <c r="O208" s="13"/>
      <c r="P208" s="13"/>
      <c r="Q208" s="13"/>
      <c r="R208" s="13"/>
      <c r="S208" s="13"/>
      <c r="T208" s="13"/>
      <c r="U208" s="13"/>
      <c r="V208" s="13"/>
      <c r="W208" s="13"/>
      <c r="X208" s="13"/>
      <c r="Y208" s="13"/>
      <c r="Z208" s="13"/>
    </row>
    <row r="209" spans="1:26">
      <c r="A209" s="13"/>
      <c r="B209" s="64" t="s">
        <v>145</v>
      </c>
      <c r="C209" s="45">
        <v>4</v>
      </c>
      <c r="D209" s="46">
        <v>1.345535047</v>
      </c>
      <c r="E209" s="47">
        <v>0.72346944332021046</v>
      </c>
      <c r="F209" s="47">
        <v>0.100946221</v>
      </c>
      <c r="G209" s="46">
        <v>0.8152594028704927</v>
      </c>
      <c r="H209" s="47">
        <v>8.0881167172999882E-2</v>
      </c>
      <c r="I209" s="46">
        <v>0.88700108598900151</v>
      </c>
      <c r="J209" s="48">
        <v>0.45548744200000002</v>
      </c>
      <c r="K209" s="47">
        <v>0.63876931000000003</v>
      </c>
      <c r="L209" s="49">
        <v>0.46212237480783397</v>
      </c>
      <c r="M209" s="13"/>
      <c r="N209" s="13"/>
      <c r="O209" s="13"/>
      <c r="P209" s="13"/>
      <c r="Q209" s="13"/>
      <c r="R209" s="13"/>
      <c r="S209" s="13"/>
      <c r="T209" s="13"/>
      <c r="U209" s="13"/>
      <c r="V209" s="13"/>
      <c r="W209" s="13"/>
      <c r="X209" s="13"/>
      <c r="Y209" s="13"/>
      <c r="Z209" s="13"/>
    </row>
    <row r="210" spans="1:26">
      <c r="A210" s="13"/>
      <c r="B210" s="64" t="s">
        <v>146</v>
      </c>
      <c r="C210" s="45">
        <v>80</v>
      </c>
      <c r="D210" s="46">
        <v>1.195275265</v>
      </c>
      <c r="E210" s="47">
        <v>0.14091725870001576</v>
      </c>
      <c r="F210" s="47">
        <v>7.7081178E-2</v>
      </c>
      <c r="G210" s="46">
        <v>1.057714061361986</v>
      </c>
      <c r="H210" s="47">
        <v>4.7829478963352615E-2</v>
      </c>
      <c r="I210" s="46">
        <v>1.110845208913243</v>
      </c>
      <c r="J210" s="48">
        <v>0.471729552</v>
      </c>
      <c r="K210" s="47">
        <v>0.420767575</v>
      </c>
      <c r="L210" s="49">
        <v>0.33605200432723104</v>
      </c>
      <c r="M210" s="13"/>
      <c r="N210" s="13"/>
      <c r="O210" s="13"/>
      <c r="P210" s="13"/>
      <c r="Q210" s="13"/>
      <c r="R210" s="13"/>
      <c r="S210" s="13"/>
      <c r="T210" s="13"/>
      <c r="U210" s="13"/>
      <c r="V210" s="13"/>
      <c r="W210" s="13"/>
      <c r="X210" s="13"/>
      <c r="Y210" s="13"/>
      <c r="Z210" s="13"/>
    </row>
    <row r="211" spans="1:26">
      <c r="A211" s="13"/>
      <c r="B211" s="64" t="s">
        <v>147</v>
      </c>
      <c r="C211" s="45">
        <v>45</v>
      </c>
      <c r="D211" s="46">
        <v>1.09725641</v>
      </c>
      <c r="E211" s="47">
        <v>0.16348055385097882</v>
      </c>
      <c r="F211" s="47">
        <v>0.111278244</v>
      </c>
      <c r="G211" s="46">
        <v>0.9580609554198698</v>
      </c>
      <c r="H211" s="47">
        <v>0.12687615848513831</v>
      </c>
      <c r="I211" s="46">
        <v>1.09727957234296</v>
      </c>
      <c r="J211" s="48">
        <v>0.432400163</v>
      </c>
      <c r="K211" s="47">
        <v>0.38240555999999998</v>
      </c>
      <c r="L211" s="49">
        <v>0.50409795474687202</v>
      </c>
      <c r="M211" s="13"/>
      <c r="N211" s="13"/>
      <c r="O211" s="13"/>
      <c r="P211" s="13"/>
      <c r="Q211" s="13"/>
      <c r="R211" s="13"/>
      <c r="S211" s="13"/>
      <c r="T211" s="13"/>
      <c r="U211" s="13"/>
      <c r="V211" s="13"/>
      <c r="W211" s="13"/>
      <c r="X211" s="13"/>
      <c r="Y211" s="13"/>
      <c r="Z211" s="13"/>
    </row>
    <row r="212" spans="1:26">
      <c r="A212" s="13"/>
      <c r="B212" s="64" t="s">
        <v>148</v>
      </c>
      <c r="C212" s="45">
        <v>11</v>
      </c>
      <c r="D212" s="46">
        <v>1.202475701</v>
      </c>
      <c r="E212" s="47">
        <v>0.48408624380898257</v>
      </c>
      <c r="F212" s="47">
        <v>7.2994815000000005E-2</v>
      </c>
      <c r="G212" s="46">
        <v>0.83000884959967081</v>
      </c>
      <c r="H212" s="47">
        <v>2.8258843113245859E-2</v>
      </c>
      <c r="I212" s="46">
        <v>0.85414602820656216</v>
      </c>
      <c r="J212" s="48">
        <v>0.59530358699999997</v>
      </c>
      <c r="K212" s="47">
        <v>0.73539184300000005</v>
      </c>
      <c r="L212" s="49">
        <v>0.24616591202263152</v>
      </c>
      <c r="M212" s="13"/>
      <c r="N212" s="13"/>
      <c r="O212" s="13"/>
      <c r="P212" s="13"/>
      <c r="Q212" s="13"/>
      <c r="R212" s="13"/>
      <c r="S212" s="13"/>
      <c r="T212" s="13"/>
      <c r="U212" s="13"/>
      <c r="V212" s="13"/>
      <c r="W212" s="13"/>
      <c r="X212" s="13"/>
      <c r="Y212" s="13"/>
      <c r="Z212" s="13"/>
    </row>
    <row r="213" spans="1:26">
      <c r="A213" s="13"/>
      <c r="B213" s="64" t="s">
        <v>149</v>
      </c>
      <c r="C213" s="45">
        <v>10</v>
      </c>
      <c r="D213" s="46">
        <v>0.85192056100000002</v>
      </c>
      <c r="E213" s="47">
        <v>0.10258015133550319</v>
      </c>
      <c r="F213" s="47">
        <v>0.14469327400000001</v>
      </c>
      <c r="G213" s="46">
        <v>0.78320418867228492</v>
      </c>
      <c r="H213" s="47">
        <v>5.5949358515086513E-2</v>
      </c>
      <c r="I213" s="46">
        <v>0.8296209485545919</v>
      </c>
      <c r="J213" s="48">
        <v>0.30067384400000002</v>
      </c>
      <c r="K213" s="47">
        <v>0.37211103299999998</v>
      </c>
      <c r="L213" s="49">
        <v>0.26270854367477631</v>
      </c>
      <c r="M213" s="13"/>
      <c r="N213" s="13"/>
      <c r="O213" s="13"/>
      <c r="P213" s="13"/>
      <c r="Q213" s="13"/>
      <c r="R213" s="13"/>
      <c r="S213" s="13"/>
      <c r="T213" s="13"/>
      <c r="U213" s="13"/>
      <c r="V213" s="13"/>
      <c r="W213" s="13"/>
      <c r="X213" s="13"/>
      <c r="Y213" s="13"/>
      <c r="Z213" s="13"/>
    </row>
    <row r="214" spans="1:26">
      <c r="A214" s="13"/>
      <c r="B214" s="64" t="s">
        <v>150</v>
      </c>
      <c r="C214" s="45">
        <v>13</v>
      </c>
      <c r="D214" s="46">
        <v>0.98074171600000004</v>
      </c>
      <c r="E214" s="47">
        <v>0.14742175875842078</v>
      </c>
      <c r="F214" s="47">
        <v>1.0378510000000001E-2</v>
      </c>
      <c r="G214" s="46">
        <v>0.85587641596920327</v>
      </c>
      <c r="H214" s="47">
        <v>0.11287887996429537</v>
      </c>
      <c r="I214" s="46">
        <v>0.96477966383525637</v>
      </c>
      <c r="J214" s="48">
        <v>0.61239072100000003</v>
      </c>
      <c r="K214" s="47">
        <v>0.481404993</v>
      </c>
      <c r="L214" s="49">
        <v>1.1934117039208221</v>
      </c>
      <c r="M214" s="13"/>
      <c r="N214" s="13"/>
      <c r="O214" s="13"/>
      <c r="P214" s="13"/>
      <c r="Q214" s="13"/>
      <c r="R214" s="13"/>
      <c r="S214" s="13"/>
      <c r="T214" s="13"/>
      <c r="U214" s="13"/>
      <c r="V214" s="13"/>
      <c r="W214" s="13"/>
      <c r="X214" s="13"/>
      <c r="Y214" s="13"/>
      <c r="Z214" s="13"/>
    </row>
    <row r="215" spans="1:26">
      <c r="A215" s="13"/>
      <c r="B215" s="64" t="s">
        <v>151</v>
      </c>
      <c r="C215" s="45">
        <v>297</v>
      </c>
      <c r="D215" s="46">
        <v>1.133334074</v>
      </c>
      <c r="E215" s="47">
        <v>4.2673931509306061E-2</v>
      </c>
      <c r="F215" s="47">
        <v>3.4863142E-2</v>
      </c>
      <c r="G215" s="46">
        <v>1.0885027973143733</v>
      </c>
      <c r="H215" s="47">
        <v>2.642326022195484E-2</v>
      </c>
      <c r="I215" s="46">
        <v>1.1180451964808946</v>
      </c>
      <c r="J215" s="48">
        <v>0.62931917400000004</v>
      </c>
      <c r="K215" s="47">
        <v>0.55851437800000003</v>
      </c>
      <c r="L215" s="49">
        <v>0.4652789149854939</v>
      </c>
      <c r="M215" s="13"/>
      <c r="N215" s="13"/>
      <c r="O215" s="13"/>
      <c r="P215" s="13"/>
      <c r="Q215" s="13"/>
      <c r="R215" s="13"/>
      <c r="S215" s="13"/>
      <c r="T215" s="13"/>
      <c r="U215" s="13"/>
      <c r="V215" s="13"/>
      <c r="W215" s="13"/>
      <c r="X215" s="13"/>
      <c r="Y215" s="13"/>
      <c r="Z215" s="13"/>
    </row>
    <row r="216" spans="1:26">
      <c r="A216" s="13"/>
      <c r="B216" s="64" t="s">
        <v>152</v>
      </c>
      <c r="C216" s="45">
        <v>236</v>
      </c>
      <c r="D216" s="46">
        <v>1.125760214</v>
      </c>
      <c r="E216" s="47">
        <v>0.21501336143644234</v>
      </c>
      <c r="F216" s="47">
        <v>5.6743788000000003E-2</v>
      </c>
      <c r="G216" s="46">
        <v>0.93593975558042353</v>
      </c>
      <c r="H216" s="47">
        <v>5.3265644087136375E-2</v>
      </c>
      <c r="I216" s="46">
        <v>0.98859806843913289</v>
      </c>
      <c r="J216" s="48">
        <v>0.56136797299999996</v>
      </c>
      <c r="K216" s="47">
        <v>0.47401273199999999</v>
      </c>
      <c r="L216" s="49">
        <v>0.1703723413007206</v>
      </c>
      <c r="M216" s="13"/>
      <c r="N216" s="13"/>
      <c r="O216" s="13"/>
      <c r="P216" s="13"/>
      <c r="Q216" s="13"/>
      <c r="R216" s="13"/>
      <c r="S216" s="13"/>
      <c r="T216" s="13"/>
      <c r="U216" s="13"/>
      <c r="V216" s="13"/>
      <c r="W216" s="13"/>
      <c r="X216" s="13"/>
      <c r="Y216" s="13"/>
      <c r="Z216" s="13"/>
    </row>
    <row r="217" spans="1:26">
      <c r="A217" s="13"/>
      <c r="B217" s="64" t="s">
        <v>153</v>
      </c>
      <c r="C217" s="45">
        <v>38</v>
      </c>
      <c r="D217" s="46">
        <v>1.599676101</v>
      </c>
      <c r="E217" s="47">
        <v>0.47927973398751045</v>
      </c>
      <c r="F217" s="47">
        <v>7.9423922999999993E-2</v>
      </c>
      <c r="G217" s="46">
        <v>1.1099508493329369</v>
      </c>
      <c r="H217" s="47">
        <v>7.0382197717668182E-2</v>
      </c>
      <c r="I217" s="46">
        <v>1.1939862238092516</v>
      </c>
      <c r="J217" s="48">
        <v>0.59717742399999996</v>
      </c>
      <c r="K217" s="47">
        <v>0.54187277499999997</v>
      </c>
      <c r="L217" s="49">
        <v>0.65411583242633597</v>
      </c>
      <c r="M217" s="13"/>
      <c r="N217" s="13"/>
      <c r="O217" s="13"/>
      <c r="P217" s="13"/>
      <c r="Q217" s="13"/>
      <c r="R217" s="13"/>
      <c r="S217" s="13"/>
      <c r="T217" s="13"/>
      <c r="U217" s="13"/>
      <c r="V217" s="13"/>
      <c r="W217" s="13"/>
      <c r="X217" s="13"/>
      <c r="Y217" s="13"/>
      <c r="Z217" s="13"/>
    </row>
    <row r="218" spans="1:26">
      <c r="A218" s="13"/>
      <c r="B218" s="64" t="s">
        <v>154</v>
      </c>
      <c r="C218" s="45">
        <v>17</v>
      </c>
      <c r="D218" s="46">
        <v>1.11578972</v>
      </c>
      <c r="E218" s="47">
        <v>1.1457953519174315</v>
      </c>
      <c r="F218" s="47">
        <v>9.1112081999999997E-2</v>
      </c>
      <c r="G218" s="46">
        <v>0.54658076072578865</v>
      </c>
      <c r="H218" s="47">
        <v>5.9218783171574092E-2</v>
      </c>
      <c r="I218" s="46">
        <v>0.58098604749830041</v>
      </c>
      <c r="J218" s="48">
        <v>0.65302625400000003</v>
      </c>
      <c r="K218" s="47">
        <v>0.37672145499999998</v>
      </c>
      <c r="L218" s="49">
        <v>0.42232159107048417</v>
      </c>
      <c r="M218" s="13"/>
      <c r="N218" s="13"/>
      <c r="O218" s="13"/>
      <c r="P218" s="13"/>
      <c r="Q218" s="13"/>
      <c r="R218" s="13"/>
      <c r="S218" s="13"/>
      <c r="T218" s="13"/>
      <c r="U218" s="13"/>
      <c r="V218" s="13"/>
      <c r="W218" s="13"/>
      <c r="X218" s="13"/>
      <c r="Y218" s="13"/>
      <c r="Z218" s="13"/>
    </row>
    <row r="219" spans="1:26">
      <c r="A219" s="13"/>
      <c r="B219" s="64" t="s">
        <v>155</v>
      </c>
      <c r="C219" s="45">
        <v>107</v>
      </c>
      <c r="D219" s="46">
        <v>0.98858531699999996</v>
      </c>
      <c r="E219" s="47">
        <v>0.24550432139125464</v>
      </c>
      <c r="F219" s="47">
        <v>6.1415079999999997E-2</v>
      </c>
      <c r="G219" s="46">
        <v>0.80344920512293794</v>
      </c>
      <c r="H219" s="47">
        <v>6.8610038953939842E-2</v>
      </c>
      <c r="I219" s="46">
        <v>0.8626345985311783</v>
      </c>
      <c r="J219" s="48">
        <v>0.48925749699999999</v>
      </c>
      <c r="K219" s="47">
        <v>0.49240867799999999</v>
      </c>
      <c r="L219" s="49">
        <v>0.1773482293334237</v>
      </c>
      <c r="M219" s="13"/>
      <c r="N219" s="13"/>
      <c r="O219" s="13"/>
      <c r="P219" s="13"/>
      <c r="Q219" s="13"/>
      <c r="R219" s="13"/>
      <c r="S219" s="13"/>
      <c r="T219" s="13"/>
      <c r="U219" s="13"/>
      <c r="V219" s="13"/>
      <c r="W219" s="13"/>
      <c r="X219" s="13"/>
      <c r="Y219" s="13"/>
      <c r="Z219" s="13"/>
    </row>
    <row r="220" spans="1:26">
      <c r="A220" s="13"/>
      <c r="B220" s="64" t="s">
        <v>156</v>
      </c>
      <c r="C220" s="45">
        <v>67</v>
      </c>
      <c r="D220" s="46">
        <v>1.0424289870000001</v>
      </c>
      <c r="E220" s="47">
        <v>0.65888870576229475</v>
      </c>
      <c r="F220" s="47">
        <v>0.13357276500000001</v>
      </c>
      <c r="G220" s="46">
        <v>0.66359592794611832</v>
      </c>
      <c r="H220" s="47">
        <v>1.7798128072855347E-2</v>
      </c>
      <c r="I220" s="46">
        <v>0.67562071190528217</v>
      </c>
      <c r="J220" s="48">
        <v>0.45309948</v>
      </c>
      <c r="K220" s="47">
        <v>0.47206198300000002</v>
      </c>
      <c r="L220" s="49">
        <v>0.37743632504965946</v>
      </c>
      <c r="M220" s="13"/>
      <c r="N220" s="13"/>
      <c r="O220" s="13"/>
      <c r="P220" s="13"/>
      <c r="Q220" s="13"/>
      <c r="R220" s="13"/>
      <c r="S220" s="13"/>
      <c r="T220" s="13"/>
      <c r="U220" s="13"/>
      <c r="V220" s="13"/>
      <c r="W220" s="13"/>
      <c r="X220" s="13"/>
      <c r="Y220" s="13"/>
      <c r="Z220" s="13"/>
    </row>
    <row r="221" spans="1:26">
      <c r="A221" s="13"/>
      <c r="B221" s="64" t="s">
        <v>157</v>
      </c>
      <c r="C221" s="45">
        <v>22</v>
      </c>
      <c r="D221" s="46">
        <v>1.2791603540000001</v>
      </c>
      <c r="E221" s="47">
        <v>0.17184222036920777</v>
      </c>
      <c r="F221" s="47">
        <v>8.8435477999999998E-2</v>
      </c>
      <c r="G221" s="46">
        <v>1.105922779915046</v>
      </c>
      <c r="H221" s="47">
        <v>2.3802140309182471E-2</v>
      </c>
      <c r="I221" s="46">
        <v>1.1328879375594154</v>
      </c>
      <c r="J221" s="48">
        <v>0.63495265899999997</v>
      </c>
      <c r="K221" s="47">
        <v>0.61728783200000004</v>
      </c>
      <c r="L221" s="49">
        <v>0.1666861006393647</v>
      </c>
      <c r="M221" s="13"/>
      <c r="N221" s="13"/>
      <c r="O221" s="13"/>
      <c r="P221" s="13"/>
      <c r="Q221" s="13"/>
      <c r="R221" s="13"/>
      <c r="S221" s="13"/>
      <c r="T221" s="13"/>
      <c r="U221" s="13"/>
      <c r="V221" s="13"/>
      <c r="W221" s="13"/>
      <c r="X221" s="13"/>
      <c r="Y221" s="13"/>
      <c r="Z221" s="13"/>
    </row>
    <row r="222" spans="1:26">
      <c r="A222" s="13"/>
      <c r="B222" s="64" t="s">
        <v>158</v>
      </c>
      <c r="C222" s="45">
        <v>17</v>
      </c>
      <c r="D222" s="46">
        <v>1.0135765189999999</v>
      </c>
      <c r="E222" s="47">
        <v>0.31976328078380406</v>
      </c>
      <c r="F222" s="47">
        <v>0.17464258999999999</v>
      </c>
      <c r="G222" s="46">
        <v>0.80193155132599236</v>
      </c>
      <c r="H222" s="47">
        <v>3.5077382610287547E-2</v>
      </c>
      <c r="I222" s="46">
        <v>0.83108379560566226</v>
      </c>
      <c r="J222" s="48">
        <v>0.39688761099999997</v>
      </c>
      <c r="K222" s="47">
        <v>0.32715863899999997</v>
      </c>
      <c r="L222" s="49">
        <v>0.2407873021245707</v>
      </c>
      <c r="M222" s="13"/>
      <c r="N222" s="13"/>
      <c r="O222" s="13"/>
      <c r="P222" s="13"/>
      <c r="Q222" s="13"/>
      <c r="R222" s="13"/>
      <c r="S222" s="13"/>
      <c r="T222" s="13"/>
      <c r="U222" s="13"/>
      <c r="V222" s="13"/>
      <c r="W222" s="13"/>
      <c r="X222" s="13"/>
      <c r="Y222" s="13"/>
      <c r="Z222" s="13"/>
    </row>
    <row r="223" spans="1:26">
      <c r="A223" s="13"/>
      <c r="B223" s="64" t="s">
        <v>159</v>
      </c>
      <c r="C223" s="45">
        <v>7</v>
      </c>
      <c r="D223" s="46">
        <v>0.78601602100000001</v>
      </c>
      <c r="E223" s="47">
        <v>0.27939907059348679</v>
      </c>
      <c r="F223" s="47">
        <v>0.22170900700000001</v>
      </c>
      <c r="G223" s="46">
        <v>0.64562288429410009</v>
      </c>
      <c r="H223" s="47">
        <v>1.8170998189174666E-2</v>
      </c>
      <c r="I223" s="46">
        <v>0.65757161695504285</v>
      </c>
      <c r="J223" s="48">
        <v>0.28289461500000002</v>
      </c>
      <c r="K223" s="47">
        <v>0.27051133199999999</v>
      </c>
      <c r="L223" s="49">
        <v>0.28204104557135973</v>
      </c>
      <c r="M223" s="13"/>
      <c r="N223" s="13"/>
      <c r="O223" s="13"/>
      <c r="P223" s="13"/>
      <c r="Q223" s="13"/>
      <c r="R223" s="13"/>
      <c r="S223" s="13"/>
      <c r="T223" s="13"/>
      <c r="U223" s="13"/>
      <c r="V223" s="13"/>
      <c r="W223" s="13"/>
      <c r="X223" s="13"/>
      <c r="Y223" s="13"/>
      <c r="Z223" s="13"/>
    </row>
    <row r="224" spans="1:26">
      <c r="A224" s="13"/>
      <c r="B224" s="64" t="s">
        <v>160</v>
      </c>
      <c r="C224" s="45">
        <v>30</v>
      </c>
      <c r="D224" s="46">
        <v>1.2050346139999999</v>
      </c>
      <c r="E224" s="47">
        <v>0.90796230921620991</v>
      </c>
      <c r="F224" s="47">
        <v>0.26738884899999998</v>
      </c>
      <c r="G224" s="46">
        <v>0.72366483918763802</v>
      </c>
      <c r="H224" s="47">
        <v>4.254807482038752E-2</v>
      </c>
      <c r="I224" s="46">
        <v>0.75582368174974701</v>
      </c>
      <c r="J224" s="48">
        <v>0.45773256200000001</v>
      </c>
      <c r="K224" s="47">
        <v>0.42012279499999999</v>
      </c>
      <c r="L224" s="49">
        <v>0.3331646628574873</v>
      </c>
      <c r="M224" s="13"/>
      <c r="N224" s="13"/>
      <c r="O224" s="13"/>
      <c r="P224" s="13"/>
      <c r="Q224" s="13"/>
      <c r="R224" s="13"/>
      <c r="S224" s="13"/>
      <c r="T224" s="13"/>
      <c r="U224" s="13"/>
      <c r="V224" s="13"/>
      <c r="W224" s="13"/>
      <c r="X224" s="13"/>
      <c r="Y224" s="13"/>
      <c r="Z224" s="13"/>
    </row>
    <row r="225" spans="1:26">
      <c r="A225" s="13"/>
      <c r="B225" s="64" t="s">
        <v>161</v>
      </c>
      <c r="C225" s="45">
        <v>18</v>
      </c>
      <c r="D225" s="46">
        <v>0.37649948100000002</v>
      </c>
      <c r="E225" s="47">
        <v>0.68371680162337312</v>
      </c>
      <c r="F225" s="47">
        <v>0.25624214099999998</v>
      </c>
      <c r="G225" s="46">
        <v>0.24958207034630159</v>
      </c>
      <c r="H225" s="47">
        <v>6.5410020097788684E-3</v>
      </c>
      <c r="I225" s="46">
        <v>0.25122533577249689</v>
      </c>
      <c r="J225" s="48">
        <v>0.15153952100000001</v>
      </c>
      <c r="K225" s="47">
        <v>0.19317920299999999</v>
      </c>
      <c r="L225" s="49">
        <v>6.8647801598723038E-2</v>
      </c>
      <c r="M225" s="13"/>
      <c r="N225" s="13"/>
      <c r="O225" s="13"/>
      <c r="P225" s="13"/>
      <c r="Q225" s="13"/>
      <c r="R225" s="13"/>
      <c r="S225" s="13"/>
      <c r="T225" s="13"/>
      <c r="U225" s="13"/>
      <c r="V225" s="13"/>
      <c r="W225" s="13"/>
      <c r="X225" s="13"/>
      <c r="Y225" s="13"/>
      <c r="Z225" s="13"/>
    </row>
    <row r="226" spans="1:26">
      <c r="A226" s="13"/>
      <c r="B226" s="64" t="s">
        <v>162</v>
      </c>
      <c r="C226" s="45">
        <v>22</v>
      </c>
      <c r="D226" s="46">
        <v>0.64885186900000003</v>
      </c>
      <c r="E226" s="47">
        <v>0.4346506690163976</v>
      </c>
      <c r="F226" s="47">
        <v>0.119746167</v>
      </c>
      <c r="G226" s="46">
        <v>0.46929733824941389</v>
      </c>
      <c r="H226" s="47">
        <v>4.3180359527042423E-3</v>
      </c>
      <c r="I226" s="46">
        <v>0.47133256922902528</v>
      </c>
      <c r="J226" s="48">
        <v>0.45299019400000001</v>
      </c>
      <c r="K226" s="47">
        <v>0.45037534099999998</v>
      </c>
      <c r="L226" s="49">
        <v>0.25144472596586831</v>
      </c>
      <c r="M226" s="13"/>
      <c r="N226" s="13"/>
      <c r="O226" s="13"/>
      <c r="P226" s="13"/>
      <c r="Q226" s="13"/>
      <c r="R226" s="13"/>
      <c r="S226" s="13"/>
      <c r="T226" s="13"/>
      <c r="U226" s="13"/>
      <c r="V226" s="13"/>
      <c r="W226" s="13"/>
      <c r="X226" s="13"/>
      <c r="Y226" s="13"/>
      <c r="Z226" s="13"/>
    </row>
    <row r="227" spans="1:26" ht="13">
      <c r="A227" s="13"/>
      <c r="B227" s="65" t="s">
        <v>163</v>
      </c>
      <c r="C227" s="52">
        <v>7330</v>
      </c>
      <c r="D227" s="53">
        <v>1.000981401</v>
      </c>
      <c r="E227" s="54">
        <v>0.67897032922247835</v>
      </c>
      <c r="F227" s="54">
        <v>0.104353396</v>
      </c>
      <c r="G227" s="53">
        <v>0.62245539889470702</v>
      </c>
      <c r="H227" s="54">
        <v>4.915185892768334E-2</v>
      </c>
      <c r="I227" s="53">
        <v>0.65463176716392846</v>
      </c>
      <c r="J227" s="55">
        <v>0.48218977000000002</v>
      </c>
      <c r="K227" s="54">
        <v>0.45037534099999998</v>
      </c>
      <c r="L227" s="56">
        <v>0.17282407260354882</v>
      </c>
      <c r="M227" s="13"/>
      <c r="N227" s="13"/>
      <c r="O227" s="13"/>
      <c r="P227" s="13"/>
      <c r="Q227" s="13"/>
      <c r="R227" s="13"/>
      <c r="S227" s="13"/>
      <c r="T227" s="13"/>
      <c r="U227" s="13"/>
      <c r="V227" s="13"/>
      <c r="W227" s="13"/>
      <c r="X227" s="13"/>
      <c r="Y227" s="13"/>
      <c r="Z227" s="13"/>
    </row>
    <row r="228" spans="1:26" ht="13">
      <c r="A228" s="13"/>
      <c r="B228" s="66" t="s">
        <v>164</v>
      </c>
      <c r="C228" s="58">
        <v>6100</v>
      </c>
      <c r="D228" s="59">
        <v>1.0796129353385246</v>
      </c>
      <c r="E228" s="60">
        <v>0.35710661177293856</v>
      </c>
      <c r="F228" s="60">
        <v>8.305870969377048E-2</v>
      </c>
      <c r="G228" s="59">
        <v>0.81330095546850611</v>
      </c>
      <c r="H228" s="60">
        <v>4.0809528879928988E-2</v>
      </c>
      <c r="I228" s="59">
        <v>0.84790349774721385</v>
      </c>
      <c r="J228" s="61">
        <v>0.52487613734721306</v>
      </c>
      <c r="K228" s="60">
        <v>0.48814043607360647</v>
      </c>
      <c r="L228" s="62">
        <v>0.16913424158279972</v>
      </c>
      <c r="M228" s="13"/>
      <c r="N228" s="13"/>
      <c r="O228" s="13"/>
      <c r="P228" s="13"/>
      <c r="Q228" s="13"/>
      <c r="R228" s="13"/>
      <c r="S228" s="13"/>
      <c r="T228" s="13"/>
      <c r="U228" s="13"/>
      <c r="V228" s="13"/>
      <c r="W228" s="13"/>
      <c r="X228" s="13"/>
      <c r="Y228" s="13"/>
      <c r="Z228" s="13"/>
    </row>
    <row r="229" spans="1:26">
      <c r="A229" s="13"/>
      <c r="B229" s="13"/>
      <c r="C229" s="13"/>
      <c r="D229" s="13"/>
      <c r="E229" s="13"/>
      <c r="F229" s="13"/>
      <c r="G229" s="13"/>
      <c r="H229" s="13"/>
      <c r="I229" s="13"/>
      <c r="J229" s="13"/>
      <c r="K229" s="13"/>
      <c r="L229" s="13"/>
      <c r="M229" s="13"/>
      <c r="N229" s="13"/>
      <c r="O229" s="13"/>
      <c r="P229" s="13"/>
      <c r="Q229" s="13"/>
      <c r="R229" s="13"/>
      <c r="S229" s="13"/>
      <c r="T229" s="13"/>
      <c r="U229" s="13"/>
      <c r="V229" s="13"/>
      <c r="W229" s="13"/>
      <c r="X229" s="13"/>
      <c r="Y229" s="13"/>
      <c r="Z229" s="13"/>
    </row>
    <row r="230" spans="1:26">
      <c r="A230" s="13"/>
      <c r="B230" s="13"/>
      <c r="C230" s="13"/>
      <c r="D230" s="13"/>
      <c r="E230" s="13"/>
      <c r="F230" s="13"/>
      <c r="G230" s="13"/>
      <c r="H230" s="13"/>
      <c r="I230" s="13"/>
      <c r="J230" s="13"/>
      <c r="K230" s="13"/>
      <c r="L230" s="13"/>
      <c r="M230" s="13"/>
      <c r="N230" s="13"/>
      <c r="O230" s="13"/>
      <c r="P230" s="13"/>
      <c r="Q230" s="13"/>
      <c r="R230" s="13"/>
      <c r="S230" s="13"/>
      <c r="T230" s="13"/>
      <c r="U230" s="13"/>
      <c r="V230" s="13"/>
      <c r="W230" s="13"/>
      <c r="X230" s="13"/>
      <c r="Y230" s="13"/>
      <c r="Z230" s="13"/>
    </row>
  </sheetData>
  <mergeCells count="2">
    <mergeCell ref="F8:F13"/>
    <mergeCell ref="F14:F21"/>
  </mergeCells>
  <hyperlinks>
    <hyperlink ref="C27" r:id="rId1"/>
  </hyperlinks>
  <pageMargins left="0.7" right="0.7" top="0.78740157499999996" bottom="0.78740157499999996" header="0.3" footer="0.3"/>
  <pageSetup orientation="portrait" horizontalDpi="0" verticalDpi="0"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workbookViewId="0">
      <selection activeCell="G15" sqref="G15"/>
    </sheetView>
  </sheetViews>
  <sheetFormatPr defaultRowHeight="14.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1"/>
  <sheetViews>
    <sheetView topLeftCell="A10" workbookViewId="0">
      <selection activeCell="B29" sqref="B29"/>
    </sheetView>
  </sheetViews>
  <sheetFormatPr defaultRowHeight="14.5"/>
  <cols>
    <col min="1" max="1" width="48.1796875" bestFit="1" customWidth="1"/>
  </cols>
  <sheetData>
    <row r="1" spans="1:12">
      <c r="A1" t="s">
        <v>434</v>
      </c>
    </row>
    <row r="2" spans="1:12">
      <c r="A2" t="s">
        <v>271</v>
      </c>
    </row>
    <row r="3" spans="1:12">
      <c r="B3" t="s">
        <v>190</v>
      </c>
      <c r="C3" t="s">
        <v>189</v>
      </c>
      <c r="D3" t="s">
        <v>188</v>
      </c>
      <c r="E3" t="s">
        <v>187</v>
      </c>
      <c r="F3" t="s">
        <v>186</v>
      </c>
      <c r="G3" t="s">
        <v>185</v>
      </c>
      <c r="H3" t="s">
        <v>184</v>
      </c>
      <c r="I3" t="s">
        <v>183</v>
      </c>
      <c r="J3" t="s">
        <v>182</v>
      </c>
      <c r="K3" t="s">
        <v>181</v>
      </c>
      <c r="L3" t="s">
        <v>180</v>
      </c>
    </row>
    <row r="4" spans="1:12">
      <c r="A4" t="s">
        <v>270</v>
      </c>
      <c r="B4" s="67">
        <v>1108</v>
      </c>
      <c r="C4" s="67">
        <v>1173</v>
      </c>
      <c r="D4" s="67">
        <v>1392</v>
      </c>
      <c r="E4" s="67">
        <v>1578</v>
      </c>
      <c r="F4" s="67">
        <v>1678</v>
      </c>
      <c r="G4" s="67">
        <v>1856</v>
      </c>
      <c r="H4" s="67">
        <v>1861</v>
      </c>
      <c r="I4" s="67">
        <v>2004</v>
      </c>
      <c r="J4" s="67">
        <v>1973</v>
      </c>
      <c r="K4" s="67">
        <v>2189</v>
      </c>
      <c r="L4" s="67">
        <v>2320</v>
      </c>
    </row>
    <row r="5" spans="1:12">
      <c r="A5" t="s">
        <v>269</v>
      </c>
      <c r="B5">
        <v>22.4</v>
      </c>
      <c r="C5">
        <v>24.1</v>
      </c>
      <c r="D5">
        <v>24.6</v>
      </c>
      <c r="E5">
        <v>25.8</v>
      </c>
      <c r="F5">
        <v>27.1</v>
      </c>
      <c r="G5">
        <v>27.4</v>
      </c>
      <c r="H5">
        <v>28.6</v>
      </c>
      <c r="I5">
        <v>28.2</v>
      </c>
      <c r="J5">
        <v>28</v>
      </c>
      <c r="K5">
        <v>26.5</v>
      </c>
      <c r="L5">
        <v>27.1</v>
      </c>
    </row>
    <row r="6" spans="1:12">
      <c r="A6" t="s">
        <v>268</v>
      </c>
      <c r="B6">
        <v>104</v>
      </c>
      <c r="C6">
        <v>130</v>
      </c>
      <c r="D6">
        <v>192</v>
      </c>
      <c r="E6">
        <v>249</v>
      </c>
      <c r="F6">
        <v>270</v>
      </c>
      <c r="G6">
        <v>306</v>
      </c>
      <c r="H6">
        <v>332</v>
      </c>
      <c r="I6">
        <v>360</v>
      </c>
      <c r="J6">
        <v>351</v>
      </c>
      <c r="K6">
        <v>371</v>
      </c>
      <c r="L6">
        <v>410</v>
      </c>
    </row>
    <row r="7" spans="1:12">
      <c r="A7" t="s">
        <v>267</v>
      </c>
      <c r="B7">
        <v>9.4</v>
      </c>
      <c r="C7">
        <v>11.1</v>
      </c>
      <c r="D7">
        <v>13.8</v>
      </c>
      <c r="E7">
        <v>15.8</v>
      </c>
      <c r="F7">
        <v>16.100000000000001</v>
      </c>
      <c r="G7">
        <v>16.5</v>
      </c>
      <c r="H7">
        <v>17.899999999999999</v>
      </c>
      <c r="I7">
        <v>18</v>
      </c>
      <c r="J7">
        <v>17.8</v>
      </c>
      <c r="K7">
        <v>17</v>
      </c>
      <c r="L7">
        <v>17.7</v>
      </c>
    </row>
    <row r="8" spans="1:12">
      <c r="A8" t="s">
        <v>266</v>
      </c>
      <c r="B8">
        <v>56</v>
      </c>
      <c r="C8">
        <v>77</v>
      </c>
      <c r="D8">
        <v>136</v>
      </c>
      <c r="E8">
        <v>164</v>
      </c>
      <c r="F8">
        <v>188</v>
      </c>
      <c r="G8">
        <v>209</v>
      </c>
      <c r="H8">
        <v>237</v>
      </c>
      <c r="I8">
        <v>250</v>
      </c>
      <c r="J8">
        <v>284</v>
      </c>
      <c r="K8">
        <v>277</v>
      </c>
      <c r="L8">
        <v>299</v>
      </c>
    </row>
    <row r="9" spans="1:12">
      <c r="A9" t="s">
        <v>265</v>
      </c>
      <c r="B9">
        <v>0.56999999999999995</v>
      </c>
      <c r="C9">
        <v>0.77</v>
      </c>
      <c r="D9">
        <v>1.35</v>
      </c>
      <c r="E9">
        <v>1.61</v>
      </c>
      <c r="F9">
        <v>1.84</v>
      </c>
      <c r="G9">
        <v>2.12</v>
      </c>
      <c r="H9">
        <v>2.44</v>
      </c>
      <c r="I9">
        <v>2.65</v>
      </c>
      <c r="J9">
        <v>3.09</v>
      </c>
      <c r="K9">
        <v>3.11</v>
      </c>
      <c r="L9">
        <v>3.45</v>
      </c>
    </row>
    <row r="10" spans="1:12">
      <c r="A10" t="s">
        <v>264</v>
      </c>
      <c r="H10">
        <v>0.4</v>
      </c>
      <c r="I10">
        <v>0.43</v>
      </c>
      <c r="J10">
        <v>0.47</v>
      </c>
      <c r="K10">
        <v>0.55000000000000004</v>
      </c>
      <c r="L10">
        <v>0.6</v>
      </c>
    </row>
    <row r="11" spans="1:12">
      <c r="A11" t="s">
        <v>263</v>
      </c>
      <c r="H11">
        <v>12.4</v>
      </c>
      <c r="I11">
        <v>16.3</v>
      </c>
      <c r="J11">
        <v>16.399999999999999</v>
      </c>
      <c r="K11">
        <v>15.8</v>
      </c>
      <c r="L11">
        <v>17.399999999999999</v>
      </c>
    </row>
    <row r="12" spans="1:12">
      <c r="A12" t="s">
        <v>262</v>
      </c>
      <c r="B12">
        <v>98</v>
      </c>
      <c r="C12">
        <v>100</v>
      </c>
      <c r="D12">
        <v>101</v>
      </c>
      <c r="E12">
        <v>102</v>
      </c>
      <c r="F12">
        <v>102</v>
      </c>
      <c r="G12">
        <v>99</v>
      </c>
      <c r="H12">
        <v>97</v>
      </c>
      <c r="I12">
        <v>94</v>
      </c>
      <c r="J12">
        <v>92</v>
      </c>
      <c r="K12">
        <v>89</v>
      </c>
      <c r="L12">
        <v>86</v>
      </c>
    </row>
    <row r="13" spans="1:12">
      <c r="A13" t="s">
        <v>261</v>
      </c>
      <c r="B13">
        <v>5.84</v>
      </c>
      <c r="C13">
        <v>6.63</v>
      </c>
      <c r="D13">
        <v>7.99</v>
      </c>
      <c r="E13">
        <v>9.9499999999999993</v>
      </c>
      <c r="F13">
        <v>11.32</v>
      </c>
      <c r="G13">
        <v>11.8</v>
      </c>
      <c r="H13">
        <v>12.78</v>
      </c>
      <c r="I13">
        <v>13.77</v>
      </c>
      <c r="J13">
        <v>15.92</v>
      </c>
      <c r="K13">
        <v>16.12</v>
      </c>
      <c r="L13">
        <v>16.95</v>
      </c>
    </row>
    <row r="14" spans="1:12">
      <c r="A14" t="s">
        <v>260</v>
      </c>
      <c r="B14">
        <v>173</v>
      </c>
      <c r="C14">
        <v>127</v>
      </c>
      <c r="D14">
        <v>171</v>
      </c>
      <c r="E14">
        <v>232</v>
      </c>
      <c r="F14">
        <v>272</v>
      </c>
      <c r="G14">
        <v>318</v>
      </c>
      <c r="H14">
        <v>301</v>
      </c>
      <c r="I14">
        <v>401</v>
      </c>
      <c r="J14">
        <v>428</v>
      </c>
      <c r="K14">
        <v>421</v>
      </c>
      <c r="L14">
        <v>421</v>
      </c>
    </row>
    <row r="15" spans="1:12">
      <c r="A15" t="s">
        <v>259</v>
      </c>
      <c r="B15">
        <v>-98</v>
      </c>
      <c r="C15">
        <v>-48</v>
      </c>
      <c r="D15">
        <v>-158</v>
      </c>
      <c r="E15">
        <v>-263</v>
      </c>
      <c r="F15">
        <v>-195</v>
      </c>
      <c r="G15">
        <v>-260</v>
      </c>
      <c r="H15">
        <v>-305</v>
      </c>
      <c r="I15">
        <v>-327</v>
      </c>
      <c r="J15">
        <v>-278</v>
      </c>
      <c r="K15">
        <v>-184</v>
      </c>
      <c r="L15">
        <v>-182</v>
      </c>
    </row>
    <row r="16" spans="1:12">
      <c r="A16" t="s">
        <v>258</v>
      </c>
      <c r="B16">
        <v>74</v>
      </c>
      <c r="C16">
        <v>78</v>
      </c>
      <c r="D16">
        <v>13</v>
      </c>
      <c r="E16">
        <v>-31</v>
      </c>
      <c r="F16">
        <v>78</v>
      </c>
      <c r="G16">
        <v>57</v>
      </c>
      <c r="H16">
        <v>-4</v>
      </c>
      <c r="I16">
        <v>74</v>
      </c>
      <c r="J16">
        <v>150</v>
      </c>
      <c r="K16">
        <v>237</v>
      </c>
      <c r="L16">
        <v>240</v>
      </c>
    </row>
    <row r="17" spans="1:12">
      <c r="A17" t="s">
        <v>257</v>
      </c>
      <c r="B17">
        <v>0.76</v>
      </c>
      <c r="C17">
        <v>0.78</v>
      </c>
      <c r="D17">
        <v>0.51</v>
      </c>
      <c r="E17">
        <v>-0.31</v>
      </c>
      <c r="F17">
        <v>0.88</v>
      </c>
      <c r="G17">
        <v>0.13</v>
      </c>
      <c r="H17">
        <v>-0.25</v>
      </c>
      <c r="I17">
        <v>1.43</v>
      </c>
      <c r="J17">
        <v>1.1399999999999999</v>
      </c>
      <c r="K17">
        <v>2.13</v>
      </c>
    </row>
    <row r="18" spans="1:12">
      <c r="A18" t="s">
        <v>256</v>
      </c>
      <c r="B18">
        <v>259</v>
      </c>
      <c r="C18">
        <v>292</v>
      </c>
      <c r="D18">
        <v>277</v>
      </c>
      <c r="E18">
        <v>340</v>
      </c>
      <c r="F18">
        <v>387</v>
      </c>
      <c r="G18">
        <v>371</v>
      </c>
      <c r="H18">
        <v>341</v>
      </c>
      <c r="I18">
        <v>335</v>
      </c>
      <c r="J18">
        <v>395</v>
      </c>
      <c r="K18">
        <v>349</v>
      </c>
    </row>
    <row r="20" spans="1:12">
      <c r="A20" t="s">
        <v>255</v>
      </c>
    </row>
    <row r="21" spans="1:12">
      <c r="A21" t="s">
        <v>254</v>
      </c>
      <c r="B21" t="s">
        <v>190</v>
      </c>
      <c r="C21" t="s">
        <v>189</v>
      </c>
      <c r="D21" t="s">
        <v>188</v>
      </c>
      <c r="E21" t="s">
        <v>187</v>
      </c>
      <c r="F21" t="s">
        <v>186</v>
      </c>
      <c r="G21" t="s">
        <v>185</v>
      </c>
      <c r="H21" t="s">
        <v>184</v>
      </c>
      <c r="I21" t="s">
        <v>183</v>
      </c>
      <c r="J21" t="s">
        <v>182</v>
      </c>
      <c r="K21" t="s">
        <v>181</v>
      </c>
      <c r="L21" t="s">
        <v>180</v>
      </c>
    </row>
    <row r="22" spans="1:12">
      <c r="A22" t="s">
        <v>253</v>
      </c>
      <c r="B22">
        <v>100</v>
      </c>
      <c r="C22">
        <v>100</v>
      </c>
      <c r="D22">
        <v>100</v>
      </c>
      <c r="E22">
        <v>100</v>
      </c>
      <c r="F22">
        <v>100</v>
      </c>
      <c r="G22">
        <v>100</v>
      </c>
      <c r="H22">
        <v>100</v>
      </c>
      <c r="I22">
        <v>100</v>
      </c>
      <c r="J22">
        <v>100</v>
      </c>
      <c r="K22">
        <v>100</v>
      </c>
      <c r="L22">
        <v>100</v>
      </c>
    </row>
    <row r="23" spans="1:12">
      <c r="A23" t="s">
        <v>252</v>
      </c>
      <c r="B23">
        <v>77.58</v>
      </c>
      <c r="C23">
        <v>75.92</v>
      </c>
      <c r="D23">
        <v>75.430000000000007</v>
      </c>
      <c r="E23">
        <v>74.23</v>
      </c>
      <c r="F23">
        <v>72.95</v>
      </c>
      <c r="G23">
        <v>72.58</v>
      </c>
      <c r="H23">
        <v>71.37</v>
      </c>
      <c r="I23">
        <v>71.83</v>
      </c>
      <c r="J23">
        <v>72.040000000000006</v>
      </c>
      <c r="K23">
        <v>73.47</v>
      </c>
      <c r="L23">
        <v>72.88</v>
      </c>
    </row>
    <row r="24" spans="1:12">
      <c r="A24" t="s">
        <v>251</v>
      </c>
      <c r="B24">
        <v>22.42</v>
      </c>
      <c r="C24">
        <v>24.08</v>
      </c>
      <c r="D24">
        <v>24.57</v>
      </c>
      <c r="E24">
        <v>25.77</v>
      </c>
      <c r="F24">
        <v>27.05</v>
      </c>
      <c r="G24">
        <v>27.42</v>
      </c>
      <c r="H24">
        <v>28.63</v>
      </c>
      <c r="I24">
        <v>28.17</v>
      </c>
      <c r="J24">
        <v>27.96</v>
      </c>
      <c r="K24">
        <v>26.53</v>
      </c>
      <c r="L24">
        <v>27.12</v>
      </c>
    </row>
    <row r="25" spans="1:12">
      <c r="A25" t="s">
        <v>250</v>
      </c>
      <c r="B25">
        <v>9.67</v>
      </c>
      <c r="C25">
        <v>10.1</v>
      </c>
      <c r="D25">
        <v>8.65</v>
      </c>
      <c r="E25">
        <v>8.2799999999999994</v>
      </c>
      <c r="F25">
        <v>8.43</v>
      </c>
      <c r="G25">
        <v>8.0399999999999991</v>
      </c>
      <c r="H25">
        <v>8.39</v>
      </c>
      <c r="I25">
        <v>7.86</v>
      </c>
      <c r="J25">
        <v>7.69</v>
      </c>
      <c r="K25">
        <v>6.67</v>
      </c>
      <c r="L25">
        <v>6.61</v>
      </c>
    </row>
    <row r="26" spans="1:12">
      <c r="A26" t="s">
        <v>249</v>
      </c>
      <c r="B26">
        <v>2.72</v>
      </c>
      <c r="C26">
        <v>2.62</v>
      </c>
      <c r="D26">
        <v>2.34</v>
      </c>
      <c r="E26">
        <v>2.33</v>
      </c>
      <c r="F26">
        <v>2.48</v>
      </c>
      <c r="G26">
        <v>2.58</v>
      </c>
      <c r="H26">
        <v>2.38</v>
      </c>
      <c r="I26">
        <v>2.34</v>
      </c>
      <c r="J26">
        <v>2.5</v>
      </c>
      <c r="K26">
        <v>2.5499999999999998</v>
      </c>
      <c r="L26">
        <v>2.5099999999999998</v>
      </c>
    </row>
    <row r="27" spans="1:12">
      <c r="A27" t="s">
        <v>248</v>
      </c>
      <c r="B27">
        <v>0.68</v>
      </c>
      <c r="C27">
        <v>0.3</v>
      </c>
      <c r="D27">
        <v>-0.22</v>
      </c>
      <c r="E27">
        <v>-0.6</v>
      </c>
      <c r="G27">
        <v>0.32</v>
      </c>
      <c r="K27">
        <v>0.35</v>
      </c>
      <c r="L27">
        <v>0.33</v>
      </c>
    </row>
    <row r="28" spans="1:12">
      <c r="A28" t="s">
        <v>247</v>
      </c>
      <c r="B28">
        <v>9.36</v>
      </c>
      <c r="C28">
        <v>11.06</v>
      </c>
      <c r="D28">
        <v>13.79</v>
      </c>
      <c r="E28">
        <v>15.76</v>
      </c>
      <c r="F28">
        <v>16.14</v>
      </c>
      <c r="G28">
        <v>16.48</v>
      </c>
      <c r="H28">
        <v>17.86</v>
      </c>
      <c r="I28">
        <v>17.97</v>
      </c>
      <c r="J28">
        <v>17.77</v>
      </c>
      <c r="K28">
        <v>16.96</v>
      </c>
      <c r="L28">
        <v>17.68</v>
      </c>
    </row>
    <row r="29" spans="1:12">
      <c r="A29" t="s">
        <v>246</v>
      </c>
      <c r="B29">
        <v>-2.35</v>
      </c>
      <c r="C29">
        <v>-2.56</v>
      </c>
      <c r="D29">
        <v>-1.19</v>
      </c>
      <c r="E29">
        <v>-0.7</v>
      </c>
      <c r="F29">
        <v>-0.49</v>
      </c>
      <c r="G29">
        <v>-0.46</v>
      </c>
      <c r="H29">
        <v>-0.76</v>
      </c>
      <c r="I29">
        <v>-1.1200000000000001</v>
      </c>
      <c r="J29">
        <v>-1.39</v>
      </c>
      <c r="K29">
        <v>-1.72</v>
      </c>
      <c r="L29">
        <v>-1.94</v>
      </c>
    </row>
    <row r="30" spans="1:12">
      <c r="A30" t="s">
        <v>245</v>
      </c>
      <c r="B30">
        <v>7</v>
      </c>
      <c r="C30">
        <v>8.5</v>
      </c>
      <c r="D30">
        <v>12.6</v>
      </c>
      <c r="E30">
        <v>15.06</v>
      </c>
      <c r="F30">
        <v>15.65</v>
      </c>
      <c r="G30">
        <v>16.02</v>
      </c>
      <c r="H30">
        <v>17.100000000000001</v>
      </c>
      <c r="I30">
        <v>16.84</v>
      </c>
      <c r="J30">
        <v>16.38</v>
      </c>
      <c r="K30">
        <v>15.23</v>
      </c>
      <c r="L30">
        <v>15.74</v>
      </c>
    </row>
    <row r="32" spans="1:12">
      <c r="A32" t="s">
        <v>244</v>
      </c>
      <c r="B32" t="s">
        <v>190</v>
      </c>
      <c r="C32" t="s">
        <v>189</v>
      </c>
      <c r="D32" t="s">
        <v>188</v>
      </c>
      <c r="E32" t="s">
        <v>187</v>
      </c>
      <c r="F32" t="s">
        <v>186</v>
      </c>
      <c r="G32" t="s">
        <v>185</v>
      </c>
      <c r="H32" t="s">
        <v>184</v>
      </c>
      <c r="I32" t="s">
        <v>183</v>
      </c>
      <c r="J32" t="s">
        <v>182</v>
      </c>
      <c r="K32" t="s">
        <v>181</v>
      </c>
      <c r="L32" t="s">
        <v>180</v>
      </c>
    </row>
    <row r="33" spans="1:12">
      <c r="A33" t="s">
        <v>243</v>
      </c>
      <c r="B33">
        <v>28.35</v>
      </c>
      <c r="C33">
        <v>22.95</v>
      </c>
      <c r="D33">
        <v>23.7</v>
      </c>
      <c r="E33">
        <v>31.17</v>
      </c>
      <c r="F33">
        <v>28.94</v>
      </c>
      <c r="G33">
        <v>30.04</v>
      </c>
      <c r="H33">
        <v>26.08</v>
      </c>
      <c r="I33">
        <v>26.75</v>
      </c>
      <c r="J33">
        <v>13.15</v>
      </c>
      <c r="K33">
        <v>18.739999999999998</v>
      </c>
      <c r="L33">
        <v>19.87</v>
      </c>
    </row>
    <row r="34" spans="1:12">
      <c r="A34" t="s">
        <v>242</v>
      </c>
      <c r="B34">
        <v>5.08</v>
      </c>
      <c r="C34">
        <v>6.6</v>
      </c>
      <c r="D34">
        <v>9.73</v>
      </c>
      <c r="E34">
        <v>10.41</v>
      </c>
      <c r="F34">
        <v>11.2</v>
      </c>
      <c r="G34">
        <v>11.29</v>
      </c>
      <c r="H34">
        <v>12.74</v>
      </c>
      <c r="I34">
        <v>12.46</v>
      </c>
      <c r="J34">
        <v>14.39</v>
      </c>
      <c r="K34">
        <v>12.64</v>
      </c>
      <c r="L34">
        <v>12.9</v>
      </c>
    </row>
    <row r="35" spans="1:12">
      <c r="A35" t="s">
        <v>241</v>
      </c>
      <c r="B35">
        <v>0.9</v>
      </c>
      <c r="C35">
        <v>0.94</v>
      </c>
      <c r="D35">
        <v>1.06</v>
      </c>
      <c r="E35">
        <v>1.06</v>
      </c>
      <c r="F35">
        <v>0.98</v>
      </c>
      <c r="G35">
        <v>0.96</v>
      </c>
      <c r="H35">
        <v>0.88</v>
      </c>
      <c r="I35">
        <v>0.87</v>
      </c>
      <c r="J35">
        <v>0.76</v>
      </c>
      <c r="K35">
        <v>0.78</v>
      </c>
      <c r="L35">
        <v>0.77</v>
      </c>
    </row>
    <row r="36" spans="1:12">
      <c r="A36" t="s">
        <v>240</v>
      </c>
      <c r="B36">
        <v>4.58</v>
      </c>
      <c r="C36">
        <v>6.18</v>
      </c>
      <c r="D36">
        <v>10.29</v>
      </c>
      <c r="E36">
        <v>11.03</v>
      </c>
      <c r="F36">
        <v>10.93</v>
      </c>
      <c r="G36">
        <v>10.81</v>
      </c>
      <c r="H36">
        <v>11.23</v>
      </c>
      <c r="I36">
        <v>10.89</v>
      </c>
      <c r="J36">
        <v>10.96</v>
      </c>
      <c r="K36">
        <v>9.8699999999999992</v>
      </c>
      <c r="L36">
        <v>9.93</v>
      </c>
    </row>
    <row r="37" spans="1:12">
      <c r="A37" t="s">
        <v>239</v>
      </c>
      <c r="B37">
        <v>2.17</v>
      </c>
      <c r="C37">
        <v>1.91</v>
      </c>
      <c r="D37">
        <v>1.72</v>
      </c>
      <c r="E37">
        <v>1.61</v>
      </c>
      <c r="F37">
        <v>1.58</v>
      </c>
      <c r="G37">
        <v>1.77</v>
      </c>
      <c r="H37">
        <v>1.85</v>
      </c>
      <c r="I37">
        <v>1.93</v>
      </c>
      <c r="J37">
        <v>1.86</v>
      </c>
      <c r="K37">
        <v>2.14</v>
      </c>
      <c r="L37">
        <v>2.2200000000000002</v>
      </c>
    </row>
    <row r="38" spans="1:12">
      <c r="A38" t="s">
        <v>238</v>
      </c>
      <c r="B38">
        <v>10.38</v>
      </c>
      <c r="C38">
        <v>12.53</v>
      </c>
      <c r="D38">
        <v>18.54</v>
      </c>
      <c r="E38">
        <v>18.29</v>
      </c>
      <c r="F38">
        <v>17.440000000000001</v>
      </c>
      <c r="G38">
        <v>18.13</v>
      </c>
      <c r="H38">
        <v>20.36</v>
      </c>
      <c r="I38">
        <v>20.61</v>
      </c>
      <c r="J38">
        <v>20.73</v>
      </c>
      <c r="K38">
        <v>19.64</v>
      </c>
      <c r="L38">
        <v>21.06</v>
      </c>
    </row>
    <row r="39" spans="1:12">
      <c r="A39" t="s">
        <v>237</v>
      </c>
      <c r="B39">
        <v>6.02</v>
      </c>
      <c r="C39">
        <v>7.9</v>
      </c>
      <c r="D39">
        <v>14.12</v>
      </c>
      <c r="E39">
        <v>14.26</v>
      </c>
      <c r="F39">
        <v>13.89</v>
      </c>
      <c r="G39">
        <v>13.86</v>
      </c>
      <c r="H39">
        <v>14.28</v>
      </c>
      <c r="I39">
        <v>13.52</v>
      </c>
      <c r="J39">
        <v>13.4</v>
      </c>
      <c r="K39">
        <v>12.07</v>
      </c>
      <c r="L39">
        <v>12.2</v>
      </c>
    </row>
    <row r="40" spans="1:12">
      <c r="A40" t="s">
        <v>236</v>
      </c>
      <c r="D40">
        <v>16.13</v>
      </c>
    </row>
    <row r="42" spans="1:12">
      <c r="A42" t="s">
        <v>235</v>
      </c>
    </row>
    <row r="43" spans="1:12">
      <c r="B43" t="s">
        <v>190</v>
      </c>
      <c r="C43" t="s">
        <v>189</v>
      </c>
      <c r="D43" t="s">
        <v>188</v>
      </c>
      <c r="E43" t="s">
        <v>187</v>
      </c>
      <c r="F43" t="s">
        <v>186</v>
      </c>
      <c r="G43" t="s">
        <v>185</v>
      </c>
      <c r="H43" t="s">
        <v>184</v>
      </c>
      <c r="I43" t="s">
        <v>183</v>
      </c>
      <c r="J43" t="s">
        <v>182</v>
      </c>
      <c r="K43" t="s">
        <v>181</v>
      </c>
      <c r="L43" t="s">
        <v>196</v>
      </c>
    </row>
    <row r="44" spans="1:12">
      <c r="A44" t="s">
        <v>234</v>
      </c>
    </row>
    <row r="45" spans="1:12">
      <c r="A45" t="s">
        <v>230</v>
      </c>
      <c r="B45">
        <v>-16.350000000000001</v>
      </c>
      <c r="C45">
        <v>5.89</v>
      </c>
      <c r="D45">
        <v>18.64</v>
      </c>
      <c r="E45">
        <v>13.34</v>
      </c>
      <c r="F45">
        <v>6.34</v>
      </c>
      <c r="G45">
        <v>10.56</v>
      </c>
      <c r="H45">
        <v>0.31</v>
      </c>
      <c r="I45">
        <v>7.69</v>
      </c>
      <c r="J45">
        <v>-1.55</v>
      </c>
      <c r="K45">
        <v>10.94</v>
      </c>
      <c r="L45">
        <v>11.23</v>
      </c>
    </row>
    <row r="46" spans="1:12">
      <c r="A46" t="s">
        <v>229</v>
      </c>
      <c r="B46">
        <v>-2.4300000000000002</v>
      </c>
      <c r="C46">
        <v>7.0000000000000007E-2</v>
      </c>
      <c r="D46">
        <v>1.67</v>
      </c>
      <c r="E46">
        <v>12.5</v>
      </c>
      <c r="F46">
        <v>12.66</v>
      </c>
      <c r="G46">
        <v>10.039999999999999</v>
      </c>
      <c r="H46">
        <v>5.65</v>
      </c>
      <c r="I46">
        <v>6.1</v>
      </c>
      <c r="J46">
        <v>2.0699999999999998</v>
      </c>
      <c r="K46">
        <v>5.56</v>
      </c>
    </row>
    <row r="47" spans="1:12">
      <c r="A47" t="s">
        <v>228</v>
      </c>
      <c r="B47">
        <v>0.62</v>
      </c>
      <c r="C47">
        <v>0.21</v>
      </c>
      <c r="D47">
        <v>3.14</v>
      </c>
      <c r="E47">
        <v>6.15</v>
      </c>
      <c r="F47">
        <v>4.84</v>
      </c>
      <c r="G47">
        <v>10.86</v>
      </c>
      <c r="H47">
        <v>9.66</v>
      </c>
      <c r="I47">
        <v>7.56</v>
      </c>
      <c r="J47">
        <v>4.57</v>
      </c>
      <c r="K47">
        <v>5.46</v>
      </c>
    </row>
    <row r="48" spans="1:12">
      <c r="A48" t="s">
        <v>227</v>
      </c>
      <c r="B48">
        <v>-0.38</v>
      </c>
      <c r="C48">
        <v>1.06</v>
      </c>
      <c r="D48">
        <v>3.27</v>
      </c>
      <c r="E48">
        <v>6.37</v>
      </c>
      <c r="F48">
        <v>6.47</v>
      </c>
      <c r="G48">
        <v>5.62</v>
      </c>
      <c r="H48">
        <v>4.83</v>
      </c>
      <c r="I48">
        <v>5.32</v>
      </c>
      <c r="J48">
        <v>5.36</v>
      </c>
      <c r="K48">
        <v>5.15</v>
      </c>
    </row>
    <row r="49" spans="1:12">
      <c r="A49" t="s">
        <v>233</v>
      </c>
    </row>
    <row r="50" spans="1:12">
      <c r="A50" t="s">
        <v>230</v>
      </c>
      <c r="B50">
        <v>-23.01</v>
      </c>
      <c r="C50">
        <v>25.17</v>
      </c>
      <c r="D50">
        <v>47.92</v>
      </c>
      <c r="E50">
        <v>29.58</v>
      </c>
      <c r="F50">
        <v>8.8800000000000008</v>
      </c>
      <c r="G50">
        <v>12.88</v>
      </c>
      <c r="H50">
        <v>8.6999999999999993</v>
      </c>
      <c r="I50">
        <v>8.33</v>
      </c>
      <c r="J50">
        <v>-2.64</v>
      </c>
      <c r="K50">
        <v>5.88</v>
      </c>
      <c r="L50">
        <v>19.27</v>
      </c>
    </row>
    <row r="51" spans="1:12">
      <c r="A51" t="s">
        <v>229</v>
      </c>
      <c r="B51">
        <v>-5.07</v>
      </c>
      <c r="C51">
        <v>2.0299999999999998</v>
      </c>
      <c r="D51">
        <v>12.54</v>
      </c>
      <c r="E51">
        <v>33.869999999999997</v>
      </c>
      <c r="F51">
        <v>27.79</v>
      </c>
      <c r="G51">
        <v>16.78</v>
      </c>
      <c r="H51">
        <v>10.14</v>
      </c>
      <c r="I51">
        <v>9.9499999999999993</v>
      </c>
      <c r="J51">
        <v>4.66</v>
      </c>
      <c r="K51">
        <v>3.75</v>
      </c>
    </row>
    <row r="52" spans="1:12">
      <c r="A52" t="s">
        <v>228</v>
      </c>
      <c r="B52">
        <v>2.4900000000000002</v>
      </c>
      <c r="C52">
        <v>3.92</v>
      </c>
      <c r="D52">
        <v>9.64</v>
      </c>
      <c r="E52">
        <v>15.28</v>
      </c>
      <c r="F52">
        <v>15</v>
      </c>
      <c r="G52">
        <v>24.15</v>
      </c>
      <c r="H52">
        <v>20.69</v>
      </c>
      <c r="I52">
        <v>13.4</v>
      </c>
      <c r="J52">
        <v>7.1</v>
      </c>
      <c r="K52">
        <v>6.5</v>
      </c>
    </row>
    <row r="53" spans="1:12">
      <c r="A53" t="s">
        <v>227</v>
      </c>
      <c r="B53">
        <v>4.17</v>
      </c>
      <c r="C53">
        <v>4.17</v>
      </c>
      <c r="E53">
        <v>15.15</v>
      </c>
      <c r="F53">
        <v>15.93</v>
      </c>
      <c r="G53">
        <v>12.8</v>
      </c>
      <c r="H53">
        <v>11.99</v>
      </c>
      <c r="I53">
        <v>11.5</v>
      </c>
      <c r="J53">
        <v>11.12</v>
      </c>
      <c r="K53">
        <v>10.67</v>
      </c>
    </row>
    <row r="54" spans="1:12">
      <c r="A54" t="s">
        <v>232</v>
      </c>
    </row>
    <row r="55" spans="1:12">
      <c r="A55" t="s">
        <v>230</v>
      </c>
      <c r="B55">
        <v>-49.37</v>
      </c>
      <c r="C55">
        <v>37.479999999999997</v>
      </c>
      <c r="D55">
        <v>75.06</v>
      </c>
      <c r="E55">
        <v>21.25</v>
      </c>
      <c r="F55">
        <v>14.36</v>
      </c>
      <c r="G55">
        <v>11.44</v>
      </c>
      <c r="H55">
        <v>13.28</v>
      </c>
      <c r="I55">
        <v>5.31</v>
      </c>
      <c r="J55">
        <v>13.69</v>
      </c>
      <c r="K55">
        <v>-2.61</v>
      </c>
    </row>
    <row r="56" spans="1:12">
      <c r="A56" t="s">
        <v>229</v>
      </c>
      <c r="B56">
        <v>-5.1100000000000003</v>
      </c>
      <c r="C56">
        <v>8.08</v>
      </c>
      <c r="D56">
        <v>6.81</v>
      </c>
      <c r="E56">
        <v>42.9</v>
      </c>
      <c r="F56">
        <v>34.4</v>
      </c>
      <c r="G56">
        <v>15.61</v>
      </c>
      <c r="H56">
        <v>13.02</v>
      </c>
      <c r="I56">
        <v>9.9600000000000009</v>
      </c>
      <c r="J56">
        <v>10.69</v>
      </c>
      <c r="K56">
        <v>5.26</v>
      </c>
    </row>
    <row r="57" spans="1:12">
      <c r="A57" t="s">
        <v>228</v>
      </c>
      <c r="B57">
        <v>14.35</v>
      </c>
      <c r="C57">
        <v>-11.34</v>
      </c>
      <c r="D57">
        <v>15.51</v>
      </c>
      <c r="E57">
        <v>21.8</v>
      </c>
      <c r="F57">
        <v>11.06</v>
      </c>
      <c r="G57">
        <v>30.05</v>
      </c>
      <c r="H57">
        <v>25.11</v>
      </c>
      <c r="I57">
        <v>13.01</v>
      </c>
      <c r="J57">
        <v>11.57</v>
      </c>
      <c r="K57">
        <v>8.0399999999999991</v>
      </c>
    </row>
    <row r="58" spans="1:12">
      <c r="A58" t="s">
        <v>227</v>
      </c>
      <c r="C58">
        <v>3.63</v>
      </c>
      <c r="G58">
        <v>21.94</v>
      </c>
      <c r="H58">
        <v>5.32</v>
      </c>
      <c r="I58">
        <v>14.25</v>
      </c>
      <c r="J58">
        <v>16.57</v>
      </c>
      <c r="K58">
        <v>9.5399999999999991</v>
      </c>
    </row>
    <row r="59" spans="1:12">
      <c r="A59" t="s">
        <v>231</v>
      </c>
    </row>
    <row r="60" spans="1:12">
      <c r="A60" t="s">
        <v>230</v>
      </c>
      <c r="B60">
        <v>-50</v>
      </c>
      <c r="C60">
        <v>35.090000000000003</v>
      </c>
      <c r="D60">
        <v>75.319999999999993</v>
      </c>
      <c r="E60">
        <v>19.260000000000002</v>
      </c>
      <c r="F60">
        <v>14.29</v>
      </c>
      <c r="G60">
        <v>15.22</v>
      </c>
      <c r="H60">
        <v>15.09</v>
      </c>
      <c r="I60">
        <v>8.61</v>
      </c>
      <c r="J60">
        <v>16.600000000000001</v>
      </c>
      <c r="K60">
        <v>0.65</v>
      </c>
      <c r="L60">
        <v>23.68</v>
      </c>
    </row>
    <row r="61" spans="1:12">
      <c r="A61" t="s">
        <v>229</v>
      </c>
      <c r="B61">
        <v>-6.17</v>
      </c>
      <c r="C61">
        <v>6.36</v>
      </c>
      <c r="D61">
        <v>5.8</v>
      </c>
      <c r="E61">
        <v>41.36</v>
      </c>
      <c r="F61">
        <v>33.69</v>
      </c>
      <c r="G61">
        <v>16.23</v>
      </c>
      <c r="H61">
        <v>14.87</v>
      </c>
      <c r="I61">
        <v>12.93</v>
      </c>
      <c r="J61">
        <v>13.38</v>
      </c>
      <c r="K61">
        <v>8.42</v>
      </c>
    </row>
    <row r="62" spans="1:12">
      <c r="A62" t="s">
        <v>228</v>
      </c>
      <c r="B62">
        <v>48.1</v>
      </c>
      <c r="C62">
        <v>-12.6</v>
      </c>
      <c r="D62">
        <v>14.37</v>
      </c>
      <c r="E62">
        <v>20.260000000000002</v>
      </c>
      <c r="F62">
        <v>10.050000000000001</v>
      </c>
      <c r="G62">
        <v>30.04</v>
      </c>
      <c r="H62">
        <v>25.94</v>
      </c>
      <c r="I62">
        <v>14.44</v>
      </c>
      <c r="J62">
        <v>13.93</v>
      </c>
      <c r="K62">
        <v>11.07</v>
      </c>
    </row>
    <row r="63" spans="1:12">
      <c r="A63" t="s">
        <v>227</v>
      </c>
      <c r="C63">
        <v>-5.25</v>
      </c>
      <c r="G63">
        <v>38.78</v>
      </c>
      <c r="H63">
        <v>4.92</v>
      </c>
      <c r="I63">
        <v>14.4</v>
      </c>
      <c r="J63">
        <v>17.05</v>
      </c>
      <c r="K63">
        <v>10.56</v>
      </c>
    </row>
    <row r="65" spans="1:12">
      <c r="A65" t="s">
        <v>226</v>
      </c>
    </row>
    <row r="66" spans="1:12">
      <c r="A66" t="s">
        <v>225</v>
      </c>
      <c r="B66" t="s">
        <v>190</v>
      </c>
      <c r="C66" t="s">
        <v>189</v>
      </c>
      <c r="D66" t="s">
        <v>188</v>
      </c>
      <c r="E66" t="s">
        <v>187</v>
      </c>
      <c r="F66" t="s">
        <v>186</v>
      </c>
      <c r="G66" t="s">
        <v>185</v>
      </c>
      <c r="H66" t="s">
        <v>184</v>
      </c>
      <c r="I66" t="s">
        <v>183</v>
      </c>
      <c r="J66" t="s">
        <v>182</v>
      </c>
      <c r="K66" t="s">
        <v>181</v>
      </c>
      <c r="L66" t="s">
        <v>180</v>
      </c>
    </row>
    <row r="67" spans="1:12">
      <c r="A67" t="s">
        <v>224</v>
      </c>
      <c r="B67">
        <v>74.72</v>
      </c>
      <c r="C67">
        <v>-26.79</v>
      </c>
      <c r="D67">
        <v>34.78</v>
      </c>
      <c r="E67">
        <v>36.31</v>
      </c>
      <c r="F67">
        <v>17.43</v>
      </c>
      <c r="G67">
        <v>16.53</v>
      </c>
      <c r="H67">
        <v>-5.35</v>
      </c>
      <c r="I67">
        <v>33.36</v>
      </c>
      <c r="J67">
        <v>6.8</v>
      </c>
      <c r="K67">
        <v>-1.7</v>
      </c>
    </row>
    <row r="68" spans="1:12">
      <c r="A68" t="s">
        <v>223</v>
      </c>
      <c r="C68">
        <v>4.4400000000000004</v>
      </c>
      <c r="D68">
        <v>-83.91</v>
      </c>
      <c r="G68">
        <v>-25.77</v>
      </c>
      <c r="J68">
        <v>104.9</v>
      </c>
      <c r="K68">
        <v>57.57</v>
      </c>
    </row>
    <row r="69" spans="1:12">
      <c r="A69" t="s">
        <v>222</v>
      </c>
      <c r="B69">
        <v>8.8800000000000008</v>
      </c>
      <c r="C69">
        <v>4.16</v>
      </c>
      <c r="D69">
        <v>11.35</v>
      </c>
      <c r="E69">
        <v>16.71</v>
      </c>
      <c r="F69">
        <v>11.61</v>
      </c>
      <c r="G69">
        <v>14.02</v>
      </c>
      <c r="H69">
        <v>16.399999999999999</v>
      </c>
      <c r="I69">
        <v>16.36</v>
      </c>
      <c r="J69">
        <v>14.09</v>
      </c>
      <c r="K69">
        <v>8.41</v>
      </c>
      <c r="L69">
        <v>7.82</v>
      </c>
    </row>
    <row r="70" spans="1:12">
      <c r="A70" t="s">
        <v>221</v>
      </c>
      <c r="B70">
        <v>6.71</v>
      </c>
      <c r="C70">
        <v>6.62</v>
      </c>
      <c r="D70">
        <v>0.9</v>
      </c>
      <c r="E70">
        <v>-1.98</v>
      </c>
      <c r="F70">
        <v>4.6500000000000004</v>
      </c>
      <c r="G70">
        <v>3.12</v>
      </c>
      <c r="H70">
        <v>-0.23</v>
      </c>
      <c r="I70">
        <v>3.67</v>
      </c>
      <c r="J70">
        <v>7.63</v>
      </c>
      <c r="K70">
        <v>10.84</v>
      </c>
      <c r="L70">
        <v>10.34</v>
      </c>
    </row>
    <row r="71" spans="1:12">
      <c r="A71" t="s">
        <v>220</v>
      </c>
      <c r="B71">
        <v>1.32</v>
      </c>
      <c r="C71">
        <v>1</v>
      </c>
      <c r="D71">
        <v>0.09</v>
      </c>
      <c r="E71">
        <v>-0.19</v>
      </c>
      <c r="F71">
        <v>0.42</v>
      </c>
      <c r="G71">
        <v>0.28000000000000003</v>
      </c>
      <c r="H71">
        <v>-0.02</v>
      </c>
      <c r="I71">
        <v>0.28999999999999998</v>
      </c>
      <c r="J71">
        <v>0.53</v>
      </c>
      <c r="K71">
        <v>0.86</v>
      </c>
      <c r="L71">
        <v>0.8</v>
      </c>
    </row>
    <row r="73" spans="1:12">
      <c r="A73" t="s">
        <v>219</v>
      </c>
    </row>
    <row r="74" spans="1:12">
      <c r="A74" t="s">
        <v>218</v>
      </c>
      <c r="B74" t="s">
        <v>190</v>
      </c>
      <c r="C74" t="s">
        <v>189</v>
      </c>
      <c r="D74" t="s">
        <v>188</v>
      </c>
      <c r="E74" t="s">
        <v>187</v>
      </c>
      <c r="F74" t="s">
        <v>186</v>
      </c>
      <c r="G74" t="s">
        <v>185</v>
      </c>
      <c r="H74" t="s">
        <v>184</v>
      </c>
      <c r="I74" t="s">
        <v>183</v>
      </c>
      <c r="J74" t="s">
        <v>182</v>
      </c>
      <c r="K74" t="s">
        <v>181</v>
      </c>
      <c r="L74" t="s">
        <v>196</v>
      </c>
    </row>
    <row r="75" spans="1:12">
      <c r="A75" t="s">
        <v>217</v>
      </c>
      <c r="B75">
        <v>8.83</v>
      </c>
      <c r="C75">
        <v>9.32</v>
      </c>
      <c r="D75">
        <v>3.6</v>
      </c>
      <c r="E75">
        <v>2.0299999999999998</v>
      </c>
      <c r="F75">
        <v>3.57</v>
      </c>
      <c r="G75">
        <v>3.48</v>
      </c>
      <c r="H75">
        <v>2.37</v>
      </c>
      <c r="I75">
        <v>1.47</v>
      </c>
      <c r="J75">
        <v>2.16</v>
      </c>
      <c r="K75">
        <v>1.1599999999999999</v>
      </c>
      <c r="L75">
        <v>1.73</v>
      </c>
    </row>
    <row r="76" spans="1:12">
      <c r="A76" t="s">
        <v>216</v>
      </c>
      <c r="B76">
        <v>12.71</v>
      </c>
      <c r="C76">
        <v>13.82</v>
      </c>
      <c r="D76">
        <v>14.48</v>
      </c>
      <c r="E76">
        <v>14.28</v>
      </c>
      <c r="F76">
        <v>12.66</v>
      </c>
      <c r="G76">
        <v>11.47</v>
      </c>
      <c r="H76">
        <v>10.7</v>
      </c>
      <c r="I76">
        <v>10.23</v>
      </c>
      <c r="J76">
        <v>8.94</v>
      </c>
      <c r="K76">
        <v>11.03</v>
      </c>
      <c r="L76">
        <v>11.67</v>
      </c>
    </row>
    <row r="77" spans="1:12">
      <c r="A77" t="s">
        <v>215</v>
      </c>
      <c r="B77">
        <v>12.61</v>
      </c>
      <c r="C77">
        <v>13.5</v>
      </c>
      <c r="D77">
        <v>15.67</v>
      </c>
      <c r="E77">
        <v>14.52</v>
      </c>
      <c r="F77">
        <v>14.45</v>
      </c>
      <c r="G77">
        <v>14.25</v>
      </c>
      <c r="H77">
        <v>14.04</v>
      </c>
      <c r="I77">
        <v>12.12</v>
      </c>
      <c r="J77">
        <v>11.29</v>
      </c>
      <c r="K77">
        <v>10.54</v>
      </c>
      <c r="L77">
        <v>10.62</v>
      </c>
    </row>
    <row r="78" spans="1:12">
      <c r="A78" t="s">
        <v>214</v>
      </c>
      <c r="B78">
        <v>2.84</v>
      </c>
      <c r="C78">
        <v>2.92</v>
      </c>
      <c r="D78">
        <v>4.3499999999999996</v>
      </c>
      <c r="E78">
        <v>5.07</v>
      </c>
      <c r="F78">
        <v>5.08</v>
      </c>
      <c r="G78">
        <v>4.28</v>
      </c>
      <c r="H78">
        <v>1.87</v>
      </c>
      <c r="I78">
        <v>1.47</v>
      </c>
      <c r="J78">
        <v>1.22</v>
      </c>
      <c r="K78">
        <v>1.2</v>
      </c>
      <c r="L78">
        <v>0.95</v>
      </c>
    </row>
    <row r="79" spans="1:12">
      <c r="A79" t="s">
        <v>213</v>
      </c>
      <c r="B79">
        <v>36.99</v>
      </c>
      <c r="C79">
        <v>39.56</v>
      </c>
      <c r="D79">
        <v>38.1</v>
      </c>
      <c r="E79">
        <v>35.909999999999997</v>
      </c>
      <c r="F79">
        <v>35.75</v>
      </c>
      <c r="G79">
        <v>33.479999999999997</v>
      </c>
      <c r="H79">
        <v>28.98</v>
      </c>
      <c r="I79">
        <v>25.29</v>
      </c>
      <c r="J79">
        <v>23.61</v>
      </c>
      <c r="K79">
        <v>23.93</v>
      </c>
      <c r="L79">
        <v>24.98</v>
      </c>
    </row>
    <row r="80" spans="1:12">
      <c r="A80" t="s">
        <v>212</v>
      </c>
      <c r="B80">
        <v>48.3</v>
      </c>
      <c r="C80">
        <v>47.56</v>
      </c>
      <c r="D80">
        <v>52.47</v>
      </c>
      <c r="E80">
        <v>57.04</v>
      </c>
      <c r="F80">
        <v>58.13</v>
      </c>
      <c r="G80">
        <v>60.8</v>
      </c>
      <c r="H80">
        <v>65.17</v>
      </c>
      <c r="I80">
        <v>67.72</v>
      </c>
      <c r="J80">
        <v>67.11</v>
      </c>
      <c r="K80">
        <v>66.45</v>
      </c>
      <c r="L80">
        <v>60.15</v>
      </c>
    </row>
    <row r="81" spans="1:12">
      <c r="A81" t="s">
        <v>211</v>
      </c>
      <c r="B81">
        <v>4.55</v>
      </c>
      <c r="C81">
        <v>4.47</v>
      </c>
      <c r="D81">
        <v>4.17</v>
      </c>
      <c r="E81">
        <v>3.61</v>
      </c>
      <c r="F81">
        <v>3.32</v>
      </c>
      <c r="G81">
        <v>2.94</v>
      </c>
      <c r="H81">
        <v>2.69</v>
      </c>
      <c r="I81">
        <v>3.01</v>
      </c>
      <c r="J81">
        <v>5.35</v>
      </c>
      <c r="K81">
        <v>5.04</v>
      </c>
      <c r="L81">
        <v>8.8800000000000008</v>
      </c>
    </row>
    <row r="82" spans="1:12">
      <c r="A82" t="s">
        <v>210</v>
      </c>
      <c r="B82">
        <v>10.16</v>
      </c>
      <c r="C82">
        <v>8.42</v>
      </c>
      <c r="D82">
        <v>5.25</v>
      </c>
      <c r="E82">
        <v>3.44</v>
      </c>
      <c r="F82">
        <v>2.79</v>
      </c>
      <c r="G82">
        <v>2.78</v>
      </c>
      <c r="H82">
        <v>3.16</v>
      </c>
      <c r="I82">
        <v>3.99</v>
      </c>
      <c r="J82">
        <v>3.93</v>
      </c>
      <c r="K82">
        <v>4.59</v>
      </c>
      <c r="L82">
        <v>5.99</v>
      </c>
    </row>
    <row r="83" spans="1:12">
      <c r="A83" t="s">
        <v>209</v>
      </c>
      <c r="B83">
        <v>100</v>
      </c>
      <c r="C83">
        <v>100</v>
      </c>
      <c r="D83">
        <v>100</v>
      </c>
      <c r="E83">
        <v>100</v>
      </c>
      <c r="F83">
        <v>100</v>
      </c>
      <c r="G83">
        <v>100</v>
      </c>
      <c r="H83">
        <v>100</v>
      </c>
      <c r="I83">
        <v>100</v>
      </c>
      <c r="J83">
        <v>100</v>
      </c>
      <c r="K83">
        <v>100</v>
      </c>
      <c r="L83">
        <v>100</v>
      </c>
    </row>
    <row r="84" spans="1:12">
      <c r="A84" t="s">
        <v>208</v>
      </c>
      <c r="B84">
        <v>5.96</v>
      </c>
      <c r="C84">
        <v>6.6</v>
      </c>
      <c r="D84">
        <v>10.3</v>
      </c>
      <c r="E84">
        <v>7.22</v>
      </c>
      <c r="F84">
        <v>7.4</v>
      </c>
      <c r="G84">
        <v>8.59</v>
      </c>
      <c r="H84">
        <v>6.81</v>
      </c>
      <c r="I84">
        <v>5.72</v>
      </c>
      <c r="J84">
        <v>5.18</v>
      </c>
      <c r="K84">
        <v>5.73</v>
      </c>
      <c r="L84">
        <v>5.56</v>
      </c>
    </row>
    <row r="85" spans="1:12">
      <c r="A85" t="s">
        <v>207</v>
      </c>
      <c r="B85">
        <v>2.69</v>
      </c>
      <c r="C85">
        <v>2.19</v>
      </c>
      <c r="D85">
        <v>0.92</v>
      </c>
      <c r="E85">
        <v>0.92</v>
      </c>
      <c r="F85">
        <v>0.16</v>
      </c>
      <c r="G85">
        <v>0.06</v>
      </c>
      <c r="I85">
        <v>0.16</v>
      </c>
      <c r="J85">
        <v>0.15</v>
      </c>
      <c r="K85">
        <v>0.32</v>
      </c>
      <c r="L85">
        <v>0.28000000000000003</v>
      </c>
    </row>
    <row r="86" spans="1:12">
      <c r="A86" t="s">
        <v>206</v>
      </c>
    </row>
    <row r="87" spans="1:12">
      <c r="A87" t="s">
        <v>205</v>
      </c>
      <c r="B87">
        <v>7.53</v>
      </c>
      <c r="C87">
        <v>7.57</v>
      </c>
      <c r="D87">
        <v>2.59</v>
      </c>
      <c r="E87">
        <v>2.76</v>
      </c>
      <c r="F87">
        <v>2.21</v>
      </c>
      <c r="G87">
        <v>3.33</v>
      </c>
      <c r="H87">
        <v>3.7</v>
      </c>
      <c r="I87">
        <v>2.65</v>
      </c>
      <c r="J87">
        <v>1.46</v>
      </c>
      <c r="K87">
        <v>2.82</v>
      </c>
      <c r="L87">
        <v>3.3</v>
      </c>
    </row>
    <row r="88" spans="1:12">
      <c r="A88" t="s">
        <v>204</v>
      </c>
      <c r="D88">
        <v>4.18</v>
      </c>
      <c r="E88">
        <v>3.78</v>
      </c>
      <c r="F88">
        <v>4.8600000000000003</v>
      </c>
      <c r="G88">
        <v>3.26</v>
      </c>
      <c r="H88">
        <v>2.87</v>
      </c>
      <c r="I88">
        <v>2.8</v>
      </c>
      <c r="J88">
        <v>2.63</v>
      </c>
      <c r="K88">
        <v>2.69</v>
      </c>
      <c r="L88">
        <v>2.12</v>
      </c>
    </row>
    <row r="89" spans="1:12">
      <c r="A89" t="s">
        <v>203</v>
      </c>
      <c r="B89">
        <v>16.18</v>
      </c>
      <c r="C89">
        <v>16.37</v>
      </c>
      <c r="D89">
        <v>17.989999999999998</v>
      </c>
      <c r="E89">
        <v>14.68</v>
      </c>
      <c r="F89">
        <v>14.63</v>
      </c>
      <c r="G89">
        <v>15.25</v>
      </c>
      <c r="H89">
        <v>13.38</v>
      </c>
      <c r="I89">
        <v>11.33</v>
      </c>
      <c r="J89">
        <v>9.43</v>
      </c>
      <c r="K89">
        <v>11.57</v>
      </c>
      <c r="L89">
        <v>11.26</v>
      </c>
    </row>
    <row r="90" spans="1:12">
      <c r="A90" t="s">
        <v>202</v>
      </c>
      <c r="B90">
        <v>28.78</v>
      </c>
      <c r="C90">
        <v>24.21</v>
      </c>
      <c r="D90">
        <v>17.32</v>
      </c>
      <c r="E90">
        <v>14.97</v>
      </c>
      <c r="F90">
        <v>15.9</v>
      </c>
      <c r="G90">
        <v>20.38</v>
      </c>
      <c r="H90">
        <v>26.36</v>
      </c>
      <c r="I90">
        <v>28.51</v>
      </c>
      <c r="J90">
        <v>28.97</v>
      </c>
      <c r="K90">
        <v>33.520000000000003</v>
      </c>
      <c r="L90">
        <v>34.85</v>
      </c>
    </row>
    <row r="91" spans="1:12">
      <c r="A91" t="s">
        <v>201</v>
      </c>
      <c r="B91">
        <v>8.86</v>
      </c>
      <c r="C91">
        <v>7.01</v>
      </c>
      <c r="D91">
        <v>6.4</v>
      </c>
      <c r="E91">
        <v>8.34</v>
      </c>
      <c r="F91">
        <v>6.26</v>
      </c>
      <c r="G91">
        <v>7.9</v>
      </c>
      <c r="H91">
        <v>6.34</v>
      </c>
      <c r="I91">
        <v>8.31</v>
      </c>
      <c r="J91">
        <v>7.84</v>
      </c>
      <c r="K91">
        <v>8.1</v>
      </c>
      <c r="L91">
        <v>8.74</v>
      </c>
    </row>
    <row r="92" spans="1:12">
      <c r="A92" t="s">
        <v>200</v>
      </c>
      <c r="B92">
        <v>53.83</v>
      </c>
      <c r="C92">
        <v>47.59</v>
      </c>
      <c r="D92">
        <v>41.7</v>
      </c>
      <c r="E92">
        <v>37.99</v>
      </c>
      <c r="F92">
        <v>36.799999999999997</v>
      </c>
      <c r="G92">
        <v>43.53</v>
      </c>
      <c r="H92">
        <v>46.07</v>
      </c>
      <c r="I92">
        <v>48.14</v>
      </c>
      <c r="J92">
        <v>46.24</v>
      </c>
      <c r="K92">
        <v>53.19</v>
      </c>
      <c r="L92">
        <v>54.86</v>
      </c>
    </row>
    <row r="93" spans="1:12">
      <c r="A93" t="s">
        <v>199</v>
      </c>
      <c r="B93">
        <v>46.17</v>
      </c>
      <c r="C93">
        <v>52.41</v>
      </c>
      <c r="D93">
        <v>58.3</v>
      </c>
      <c r="E93">
        <v>62.01</v>
      </c>
      <c r="F93">
        <v>63.2</v>
      </c>
      <c r="G93">
        <v>56.47</v>
      </c>
      <c r="H93">
        <v>53.93</v>
      </c>
      <c r="I93">
        <v>51.86</v>
      </c>
      <c r="J93">
        <v>53.76</v>
      </c>
      <c r="K93">
        <v>46.81</v>
      </c>
      <c r="L93">
        <v>45.14</v>
      </c>
    </row>
    <row r="94" spans="1:12">
      <c r="A94" t="s">
        <v>198</v>
      </c>
      <c r="B94">
        <v>100</v>
      </c>
      <c r="C94">
        <v>100</v>
      </c>
      <c r="D94">
        <v>100</v>
      </c>
      <c r="E94">
        <v>100</v>
      </c>
      <c r="F94">
        <v>100</v>
      </c>
      <c r="G94">
        <v>100</v>
      </c>
      <c r="H94">
        <v>100</v>
      </c>
      <c r="I94">
        <v>100</v>
      </c>
      <c r="J94">
        <v>100</v>
      </c>
      <c r="K94">
        <v>100</v>
      </c>
      <c r="L94">
        <v>100</v>
      </c>
    </row>
    <row r="96" spans="1:12">
      <c r="A96" t="s">
        <v>197</v>
      </c>
      <c r="B96" t="s">
        <v>190</v>
      </c>
      <c r="C96" t="s">
        <v>189</v>
      </c>
      <c r="D96" t="s">
        <v>188</v>
      </c>
      <c r="E96" t="s">
        <v>187</v>
      </c>
      <c r="F96" t="s">
        <v>186</v>
      </c>
      <c r="G96" t="s">
        <v>185</v>
      </c>
      <c r="H96" t="s">
        <v>184</v>
      </c>
      <c r="I96" t="s">
        <v>183</v>
      </c>
      <c r="J96" t="s">
        <v>182</v>
      </c>
      <c r="K96" t="s">
        <v>181</v>
      </c>
      <c r="L96" t="s">
        <v>196</v>
      </c>
    </row>
    <row r="97" spans="1:12">
      <c r="A97" t="s">
        <v>168</v>
      </c>
      <c r="B97">
        <v>2.29</v>
      </c>
      <c r="C97">
        <v>2.42</v>
      </c>
      <c r="D97">
        <v>2.12</v>
      </c>
      <c r="E97">
        <v>2.4500000000000002</v>
      </c>
      <c r="F97">
        <v>2.44</v>
      </c>
      <c r="G97">
        <v>2.19</v>
      </c>
      <c r="H97">
        <v>2.17</v>
      </c>
      <c r="I97">
        <v>2.23</v>
      </c>
      <c r="J97">
        <v>2.5099999999999998</v>
      </c>
      <c r="K97">
        <v>2.0699999999999998</v>
      </c>
      <c r="L97">
        <v>2.2200000000000002</v>
      </c>
    </row>
    <row r="98" spans="1:12">
      <c r="A98" t="s">
        <v>195</v>
      </c>
      <c r="B98">
        <v>1.33</v>
      </c>
      <c r="C98">
        <v>1.41</v>
      </c>
      <c r="D98">
        <v>1.01</v>
      </c>
      <c r="E98">
        <v>1.1100000000000001</v>
      </c>
      <c r="F98">
        <v>1.1100000000000001</v>
      </c>
      <c r="G98">
        <v>0.98</v>
      </c>
      <c r="H98">
        <v>0.98</v>
      </c>
      <c r="I98">
        <v>1.03</v>
      </c>
      <c r="J98">
        <v>1.18</v>
      </c>
      <c r="K98">
        <v>1.05</v>
      </c>
      <c r="L98">
        <v>1.19</v>
      </c>
    </row>
    <row r="99" spans="1:12">
      <c r="A99" t="s">
        <v>194</v>
      </c>
      <c r="B99">
        <v>2.17</v>
      </c>
      <c r="C99">
        <v>1.91</v>
      </c>
      <c r="D99">
        <v>1.72</v>
      </c>
      <c r="E99">
        <v>1.61</v>
      </c>
      <c r="F99">
        <v>1.58</v>
      </c>
      <c r="G99">
        <v>1.77</v>
      </c>
      <c r="H99">
        <v>1.85</v>
      </c>
      <c r="I99">
        <v>1.93</v>
      </c>
      <c r="J99">
        <v>1.86</v>
      </c>
      <c r="K99">
        <v>2.14</v>
      </c>
      <c r="L99">
        <v>2.2200000000000002</v>
      </c>
    </row>
    <row r="100" spans="1:12">
      <c r="A100" t="s">
        <v>193</v>
      </c>
      <c r="B100">
        <v>0.62</v>
      </c>
      <c r="C100">
        <v>0.46</v>
      </c>
      <c r="D100">
        <v>0.3</v>
      </c>
      <c r="E100">
        <v>0.24</v>
      </c>
      <c r="F100">
        <v>0.25</v>
      </c>
      <c r="G100">
        <v>0.36</v>
      </c>
      <c r="H100">
        <v>0.49</v>
      </c>
      <c r="I100">
        <v>0.55000000000000004</v>
      </c>
      <c r="J100">
        <v>0.54</v>
      </c>
      <c r="K100">
        <v>0.72</v>
      </c>
      <c r="L100">
        <v>0.77</v>
      </c>
    </row>
    <row r="102" spans="1:12">
      <c r="A102" t="s">
        <v>192</v>
      </c>
    </row>
    <row r="103" spans="1:12">
      <c r="A103" t="s">
        <v>191</v>
      </c>
      <c r="B103" t="s">
        <v>190</v>
      </c>
      <c r="C103" t="s">
        <v>189</v>
      </c>
      <c r="D103" t="s">
        <v>188</v>
      </c>
      <c r="E103" t="s">
        <v>187</v>
      </c>
      <c r="F103" t="s">
        <v>186</v>
      </c>
      <c r="G103" t="s">
        <v>185</v>
      </c>
      <c r="H103" t="s">
        <v>184</v>
      </c>
      <c r="I103" t="s">
        <v>183</v>
      </c>
      <c r="J103" t="s">
        <v>182</v>
      </c>
      <c r="K103" t="s">
        <v>181</v>
      </c>
      <c r="L103" t="s">
        <v>180</v>
      </c>
    </row>
    <row r="104" spans="1:12">
      <c r="A104" t="s">
        <v>179</v>
      </c>
      <c r="B104">
        <v>57.27</v>
      </c>
      <c r="C104">
        <v>51.67</v>
      </c>
      <c r="D104">
        <v>48.91</v>
      </c>
      <c r="E104">
        <v>49.53</v>
      </c>
      <c r="F104">
        <v>50.18</v>
      </c>
      <c r="G104">
        <v>45.82</v>
      </c>
      <c r="H104">
        <v>45.84</v>
      </c>
      <c r="I104">
        <v>43.67</v>
      </c>
      <c r="J104">
        <v>45.72</v>
      </c>
      <c r="K104">
        <v>42.48</v>
      </c>
      <c r="L104">
        <v>47.23</v>
      </c>
    </row>
    <row r="105" spans="1:12">
      <c r="A105" t="s">
        <v>178</v>
      </c>
      <c r="B105">
        <v>74.819999999999993</v>
      </c>
      <c r="C105">
        <v>67</v>
      </c>
      <c r="D105">
        <v>67</v>
      </c>
      <c r="E105">
        <v>69.87</v>
      </c>
      <c r="F105">
        <v>74.260000000000005</v>
      </c>
      <c r="G105">
        <v>75.27</v>
      </c>
      <c r="H105">
        <v>82.06</v>
      </c>
      <c r="I105">
        <v>75.83</v>
      </c>
      <c r="J105">
        <v>77.67</v>
      </c>
      <c r="K105">
        <v>69.42</v>
      </c>
      <c r="L105">
        <v>69.58</v>
      </c>
    </row>
    <row r="106" spans="1:12">
      <c r="A106" t="s">
        <v>177</v>
      </c>
      <c r="B106">
        <v>41.34</v>
      </c>
      <c r="C106">
        <v>32.22</v>
      </c>
      <c r="D106">
        <v>39.04</v>
      </c>
      <c r="E106">
        <v>40.1</v>
      </c>
      <c r="F106">
        <v>37.51</v>
      </c>
      <c r="G106">
        <v>42.13</v>
      </c>
      <c r="H106">
        <v>44.5</v>
      </c>
      <c r="I106">
        <v>36.28</v>
      </c>
      <c r="J106">
        <v>36.130000000000003</v>
      </c>
      <c r="K106">
        <v>34.72</v>
      </c>
      <c r="L106">
        <v>35.06</v>
      </c>
    </row>
    <row r="107" spans="1:12">
      <c r="A107" t="s">
        <v>176</v>
      </c>
      <c r="B107">
        <v>90.74</v>
      </c>
      <c r="C107">
        <v>86.45</v>
      </c>
      <c r="D107">
        <v>76.87</v>
      </c>
      <c r="E107">
        <v>79.3</v>
      </c>
      <c r="F107">
        <v>86.92</v>
      </c>
      <c r="G107">
        <v>78.959999999999994</v>
      </c>
      <c r="H107">
        <v>83.4</v>
      </c>
      <c r="I107">
        <v>83.22</v>
      </c>
      <c r="J107">
        <v>87.26</v>
      </c>
      <c r="K107">
        <v>77.180000000000007</v>
      </c>
      <c r="L107">
        <v>81.739999999999995</v>
      </c>
    </row>
    <row r="108" spans="1:12">
      <c r="A108" t="s">
        <v>175</v>
      </c>
      <c r="B108">
        <v>6.37</v>
      </c>
      <c r="C108">
        <v>7.06</v>
      </c>
      <c r="D108">
        <v>7.46</v>
      </c>
      <c r="E108">
        <v>7.37</v>
      </c>
      <c r="F108">
        <v>7.27</v>
      </c>
      <c r="G108">
        <v>7.97</v>
      </c>
      <c r="H108">
        <v>7.96</v>
      </c>
      <c r="I108">
        <v>8.36</v>
      </c>
      <c r="J108">
        <v>7.98</v>
      </c>
      <c r="K108">
        <v>8.59</v>
      </c>
      <c r="L108">
        <v>7.73</v>
      </c>
    </row>
    <row r="109" spans="1:12">
      <c r="A109" t="s">
        <v>174</v>
      </c>
      <c r="B109">
        <v>4.88</v>
      </c>
      <c r="C109">
        <v>5.45</v>
      </c>
      <c r="D109">
        <v>5.45</v>
      </c>
      <c r="E109">
        <v>5.22</v>
      </c>
      <c r="F109">
        <v>4.92</v>
      </c>
      <c r="G109">
        <v>4.8499999999999996</v>
      </c>
      <c r="H109">
        <v>4.45</v>
      </c>
      <c r="I109">
        <v>4.8099999999999996</v>
      </c>
      <c r="J109">
        <v>4.7</v>
      </c>
      <c r="K109">
        <v>5.26</v>
      </c>
      <c r="L109">
        <v>5.25</v>
      </c>
    </row>
    <row r="110" spans="1:12">
      <c r="A110" t="s">
        <v>173</v>
      </c>
      <c r="B110">
        <v>1.92</v>
      </c>
      <c r="C110">
        <v>1.96</v>
      </c>
      <c r="D110">
        <v>2.11</v>
      </c>
      <c r="E110">
        <v>1.93</v>
      </c>
      <c r="F110">
        <v>1.69</v>
      </c>
      <c r="G110">
        <v>1.61</v>
      </c>
      <c r="H110">
        <v>1.4</v>
      </c>
      <c r="I110">
        <v>1.31</v>
      </c>
      <c r="J110">
        <v>1.1299999999999999</v>
      </c>
      <c r="K110">
        <v>1.17</v>
      </c>
      <c r="L110">
        <v>1.22</v>
      </c>
    </row>
    <row r="111" spans="1:12">
      <c r="A111" t="s">
        <v>172</v>
      </c>
      <c r="B111">
        <v>0.9</v>
      </c>
      <c r="C111">
        <v>0.94</v>
      </c>
      <c r="D111">
        <v>1.06</v>
      </c>
      <c r="E111">
        <v>1.06</v>
      </c>
      <c r="F111">
        <v>0.98</v>
      </c>
      <c r="G111">
        <v>0.96</v>
      </c>
      <c r="H111">
        <v>0.88</v>
      </c>
      <c r="I111">
        <v>0.87</v>
      </c>
      <c r="J111">
        <v>0.76</v>
      </c>
      <c r="K111">
        <v>0.78</v>
      </c>
      <c r="L111">
        <v>0.77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1"/>
  <sheetViews>
    <sheetView workbookViewId="0"/>
  </sheetViews>
  <sheetFormatPr defaultRowHeight="14.5"/>
  <cols>
    <col min="1" max="1" width="12.1796875" customWidth="1"/>
  </cols>
  <sheetData>
    <row r="1" spans="1:12">
      <c r="A1" t="s">
        <v>429</v>
      </c>
    </row>
    <row r="2" spans="1:12">
      <c r="A2" t="s">
        <v>271</v>
      </c>
    </row>
    <row r="3" spans="1:12">
      <c r="B3" t="s">
        <v>381</v>
      </c>
      <c r="C3" t="s">
        <v>382</v>
      </c>
      <c r="D3" t="s">
        <v>188</v>
      </c>
      <c r="E3" t="s">
        <v>187</v>
      </c>
      <c r="F3" t="s">
        <v>186</v>
      </c>
      <c r="G3" t="s">
        <v>185</v>
      </c>
      <c r="H3" t="s">
        <v>184</v>
      </c>
      <c r="I3" t="s">
        <v>183</v>
      </c>
      <c r="J3" t="s">
        <v>182</v>
      </c>
      <c r="K3" t="s">
        <v>181</v>
      </c>
      <c r="L3" t="s">
        <v>180</v>
      </c>
    </row>
    <row r="4" spans="1:12">
      <c r="A4" t="s">
        <v>320</v>
      </c>
      <c r="B4" s="67">
        <v>20999</v>
      </c>
      <c r="C4" s="67">
        <v>23622</v>
      </c>
      <c r="D4" s="67">
        <v>24402</v>
      </c>
      <c r="E4" s="67">
        <v>25649</v>
      </c>
      <c r="F4" s="67">
        <v>25530</v>
      </c>
      <c r="G4" s="67">
        <v>24930</v>
      </c>
      <c r="H4" s="67">
        <v>26062</v>
      </c>
      <c r="I4" s="67">
        <v>24846</v>
      </c>
      <c r="J4" s="67">
        <v>25784</v>
      </c>
      <c r="K4" s="67">
        <v>26515</v>
      </c>
      <c r="L4" s="67">
        <v>27119</v>
      </c>
    </row>
    <row r="5" spans="1:12">
      <c r="A5" t="s">
        <v>269</v>
      </c>
      <c r="B5">
        <v>36.9</v>
      </c>
      <c r="C5">
        <v>38.4</v>
      </c>
      <c r="D5">
        <v>-1.1000000000000001</v>
      </c>
      <c r="E5">
        <v>-0.7</v>
      </c>
      <c r="F5">
        <v>9.6999999999999993</v>
      </c>
      <c r="G5">
        <v>9</v>
      </c>
      <c r="H5">
        <v>10.7</v>
      </c>
      <c r="I5">
        <v>12.3</v>
      </c>
      <c r="J5">
        <v>13.9</v>
      </c>
      <c r="K5">
        <v>5.9</v>
      </c>
      <c r="L5">
        <v>5.4</v>
      </c>
    </row>
    <row r="6" spans="1:12">
      <c r="A6" t="s">
        <v>321</v>
      </c>
      <c r="B6" s="67">
        <v>-1523</v>
      </c>
      <c r="C6">
        <v>-121</v>
      </c>
      <c r="D6">
        <v>-382</v>
      </c>
      <c r="E6">
        <v>-404</v>
      </c>
      <c r="F6">
        <v>35</v>
      </c>
      <c r="G6">
        <v>609</v>
      </c>
      <c r="H6">
        <v>494</v>
      </c>
      <c r="I6">
        <v>949</v>
      </c>
      <c r="J6">
        <v>-408</v>
      </c>
      <c r="K6" s="67">
        <v>1338</v>
      </c>
      <c r="L6" s="67">
        <v>1159</v>
      </c>
    </row>
    <row r="7" spans="1:12">
      <c r="A7" t="s">
        <v>267</v>
      </c>
      <c r="B7">
        <v>-7.3</v>
      </c>
      <c r="C7">
        <v>-0.5</v>
      </c>
      <c r="D7">
        <v>-1.6</v>
      </c>
      <c r="E7">
        <v>-1.6</v>
      </c>
      <c r="F7">
        <v>0.1</v>
      </c>
      <c r="G7">
        <v>2.4</v>
      </c>
      <c r="H7">
        <v>1.9</v>
      </c>
      <c r="I7">
        <v>3.8</v>
      </c>
      <c r="J7">
        <v>-1.6</v>
      </c>
      <c r="K7">
        <v>5</v>
      </c>
      <c r="L7">
        <v>4.3</v>
      </c>
    </row>
    <row r="8" spans="1:12">
      <c r="A8" t="s">
        <v>322</v>
      </c>
      <c r="B8" s="67">
        <v>-1559</v>
      </c>
      <c r="C8">
        <v>613</v>
      </c>
      <c r="D8">
        <v>-809</v>
      </c>
      <c r="E8" s="67">
        <v>-1192</v>
      </c>
      <c r="F8" s="67">
        <v>-1827</v>
      </c>
      <c r="G8">
        <v>-198</v>
      </c>
      <c r="H8">
        <v>118</v>
      </c>
      <c r="I8">
        <v>792</v>
      </c>
      <c r="J8">
        <v>-274</v>
      </c>
      <c r="K8">
        <v>409</v>
      </c>
      <c r="L8">
        <v>328</v>
      </c>
    </row>
    <row r="9" spans="1:12">
      <c r="A9" t="s">
        <v>323</v>
      </c>
      <c r="B9">
        <v>-5.3</v>
      </c>
      <c r="C9">
        <v>1.76</v>
      </c>
      <c r="D9">
        <v>-2.73</v>
      </c>
      <c r="E9">
        <v>-4.1399999999999997</v>
      </c>
      <c r="F9">
        <v>-6.17</v>
      </c>
      <c r="G9">
        <v>-0.76</v>
      </c>
      <c r="H9">
        <v>0.34</v>
      </c>
      <c r="I9">
        <v>2.25</v>
      </c>
      <c r="J9">
        <v>0.37</v>
      </c>
      <c r="K9">
        <v>0.87</v>
      </c>
      <c r="L9">
        <v>0.68</v>
      </c>
    </row>
    <row r="10" spans="1:12">
      <c r="A10" t="s">
        <v>324</v>
      </c>
    </row>
    <row r="11" spans="1:12">
      <c r="A11" t="s">
        <v>263</v>
      </c>
    </row>
    <row r="12" spans="1:12">
      <c r="A12" t="s">
        <v>262</v>
      </c>
      <c r="B12">
        <v>294</v>
      </c>
      <c r="C12">
        <v>374</v>
      </c>
      <c r="D12">
        <v>296</v>
      </c>
      <c r="E12">
        <v>296</v>
      </c>
      <c r="F12">
        <v>296</v>
      </c>
      <c r="G12">
        <v>296</v>
      </c>
      <c r="H12">
        <v>296</v>
      </c>
      <c r="I12">
        <v>350</v>
      </c>
      <c r="J12">
        <v>371</v>
      </c>
      <c r="K12">
        <v>427</v>
      </c>
      <c r="L12">
        <v>427</v>
      </c>
    </row>
    <row r="13" spans="1:12">
      <c r="A13" t="s">
        <v>325</v>
      </c>
      <c r="D13">
        <v>27.15</v>
      </c>
      <c r="E13">
        <v>22</v>
      </c>
      <c r="F13">
        <v>14.87</v>
      </c>
      <c r="G13">
        <v>-1.17</v>
      </c>
      <c r="H13">
        <v>-0.1</v>
      </c>
      <c r="I13">
        <v>-0.97</v>
      </c>
      <c r="J13">
        <v>8.16</v>
      </c>
      <c r="K13">
        <v>8.77</v>
      </c>
      <c r="L13">
        <v>4.07</v>
      </c>
    </row>
    <row r="14" spans="1:12">
      <c r="A14" t="s">
        <v>326</v>
      </c>
      <c r="B14">
        <v>-798</v>
      </c>
      <c r="C14" s="67">
        <v>1350</v>
      </c>
      <c r="D14">
        <v>934</v>
      </c>
      <c r="E14">
        <v>851</v>
      </c>
      <c r="F14" s="67">
        <v>1479</v>
      </c>
      <c r="G14" s="67">
        <v>1012</v>
      </c>
      <c r="H14" s="67">
        <v>1900</v>
      </c>
      <c r="I14" s="67">
        <v>2239</v>
      </c>
      <c r="J14" s="67">
        <v>2898</v>
      </c>
      <c r="K14" s="67">
        <v>3712</v>
      </c>
      <c r="L14" s="67">
        <v>3807</v>
      </c>
    </row>
    <row r="15" spans="1:12">
      <c r="A15" t="s">
        <v>327</v>
      </c>
      <c r="B15" s="67">
        <v>-2097</v>
      </c>
      <c r="C15" s="67">
        <v>-2122</v>
      </c>
      <c r="D15" s="67">
        <v>-2433</v>
      </c>
      <c r="E15" s="67">
        <v>-1472</v>
      </c>
      <c r="F15" s="67">
        <v>-1186</v>
      </c>
      <c r="G15" s="67">
        <v>-1431</v>
      </c>
      <c r="H15" s="67">
        <v>-1647</v>
      </c>
      <c r="I15" s="67">
        <v>-2072</v>
      </c>
      <c r="J15" s="67">
        <v>-2312</v>
      </c>
      <c r="K15" s="67">
        <v>-2758</v>
      </c>
      <c r="L15" s="67">
        <v>-2689</v>
      </c>
    </row>
    <row r="16" spans="1:12">
      <c r="A16" t="s">
        <v>328</v>
      </c>
      <c r="B16" s="67">
        <v>-2895</v>
      </c>
      <c r="C16">
        <v>-772</v>
      </c>
      <c r="D16" s="67">
        <v>-1499</v>
      </c>
      <c r="E16">
        <v>-621</v>
      </c>
      <c r="F16">
        <v>293</v>
      </c>
      <c r="G16">
        <v>-419</v>
      </c>
      <c r="H16">
        <v>253</v>
      </c>
      <c r="I16">
        <v>167</v>
      </c>
      <c r="J16">
        <v>586</v>
      </c>
      <c r="K16">
        <v>954</v>
      </c>
      <c r="L16" s="67">
        <v>1118</v>
      </c>
    </row>
    <row r="17" spans="1:12">
      <c r="A17" t="s">
        <v>329</v>
      </c>
      <c r="D17">
        <v>-5.77</v>
      </c>
      <c r="E17">
        <v>-2.78</v>
      </c>
      <c r="F17">
        <v>1.19</v>
      </c>
      <c r="G17">
        <v>-0.72</v>
      </c>
      <c r="H17">
        <v>0.63</v>
      </c>
      <c r="I17">
        <v>-0.28999999999999998</v>
      </c>
      <c r="J17">
        <v>2.57</v>
      </c>
      <c r="K17">
        <v>-0.21</v>
      </c>
    </row>
    <row r="18" spans="1:12">
      <c r="A18" t="s">
        <v>330</v>
      </c>
      <c r="B18" s="67">
        <v>-2447</v>
      </c>
      <c r="C18" s="67">
        <v>-1829</v>
      </c>
      <c r="D18" s="67">
        <v>-2739</v>
      </c>
      <c r="E18" s="67">
        <v>-2248</v>
      </c>
      <c r="F18" s="67">
        <v>-2923</v>
      </c>
      <c r="G18" s="67">
        <v>-4651</v>
      </c>
      <c r="H18" s="67">
        <v>-4454</v>
      </c>
      <c r="I18" s="67">
        <v>-2534</v>
      </c>
      <c r="J18" s="67">
        <v>-1994</v>
      </c>
      <c r="K18" s="67">
        <v>-4521</v>
      </c>
    </row>
    <row r="20" spans="1:12">
      <c r="A20" t="s">
        <v>255</v>
      </c>
    </row>
    <row r="21" spans="1:12">
      <c r="A21" t="s">
        <v>254</v>
      </c>
      <c r="B21" t="s">
        <v>381</v>
      </c>
      <c r="C21" t="s">
        <v>382</v>
      </c>
      <c r="D21" t="s">
        <v>188</v>
      </c>
      <c r="E21" t="s">
        <v>187</v>
      </c>
      <c r="F21" t="s">
        <v>186</v>
      </c>
      <c r="G21" t="s">
        <v>185</v>
      </c>
      <c r="H21" t="s">
        <v>184</v>
      </c>
      <c r="I21" t="s">
        <v>183</v>
      </c>
      <c r="J21" t="s">
        <v>182</v>
      </c>
      <c r="K21" t="s">
        <v>181</v>
      </c>
      <c r="L21" t="s">
        <v>180</v>
      </c>
    </row>
    <row r="22" spans="1:12">
      <c r="A22" t="s">
        <v>253</v>
      </c>
      <c r="B22">
        <v>100</v>
      </c>
      <c r="C22">
        <v>100</v>
      </c>
      <c r="D22">
        <v>100</v>
      </c>
      <c r="E22">
        <v>100</v>
      </c>
      <c r="F22">
        <v>100</v>
      </c>
      <c r="G22">
        <v>100</v>
      </c>
      <c r="H22">
        <v>100</v>
      </c>
      <c r="I22">
        <v>100</v>
      </c>
      <c r="J22">
        <v>100</v>
      </c>
      <c r="K22">
        <v>100</v>
      </c>
      <c r="L22">
        <v>100</v>
      </c>
    </row>
    <row r="23" spans="1:12">
      <c r="A23" t="s">
        <v>252</v>
      </c>
      <c r="B23">
        <v>63.06</v>
      </c>
      <c r="C23">
        <v>61.62</v>
      </c>
      <c r="D23">
        <v>101.11</v>
      </c>
      <c r="E23">
        <v>100.74</v>
      </c>
      <c r="F23">
        <v>90.28</v>
      </c>
      <c r="G23">
        <v>90.99</v>
      </c>
      <c r="H23">
        <v>89.28</v>
      </c>
      <c r="I23">
        <v>87.66</v>
      </c>
      <c r="J23">
        <v>86.05</v>
      </c>
      <c r="K23">
        <v>94.14</v>
      </c>
      <c r="L23">
        <v>94.56</v>
      </c>
    </row>
    <row r="24" spans="1:12">
      <c r="A24" t="s">
        <v>251</v>
      </c>
      <c r="B24">
        <v>36.94</v>
      </c>
      <c r="C24">
        <v>38.380000000000003</v>
      </c>
      <c r="D24">
        <v>-1.1100000000000001</v>
      </c>
      <c r="E24">
        <v>-0.74</v>
      </c>
      <c r="F24">
        <v>9.7200000000000006</v>
      </c>
      <c r="G24">
        <v>9.01</v>
      </c>
      <c r="H24">
        <v>10.72</v>
      </c>
      <c r="I24">
        <v>12.34</v>
      </c>
      <c r="J24">
        <v>13.95</v>
      </c>
      <c r="K24">
        <v>5.86</v>
      </c>
      <c r="L24">
        <v>5.44</v>
      </c>
    </row>
    <row r="25" spans="1:12">
      <c r="A25" t="s">
        <v>250</v>
      </c>
    </row>
    <row r="26" spans="1:12">
      <c r="A26" t="s">
        <v>249</v>
      </c>
    </row>
    <row r="27" spans="1:12">
      <c r="A27" t="s">
        <v>248</v>
      </c>
      <c r="B27">
        <v>44.19</v>
      </c>
      <c r="C27">
        <v>38.9</v>
      </c>
      <c r="D27">
        <v>0.45</v>
      </c>
      <c r="E27">
        <v>0.83</v>
      </c>
      <c r="F27">
        <v>9.58</v>
      </c>
      <c r="G27">
        <v>6.57</v>
      </c>
      <c r="H27">
        <v>8.82</v>
      </c>
      <c r="I27">
        <v>8.52</v>
      </c>
      <c r="J27">
        <v>15.53</v>
      </c>
      <c r="K27">
        <v>0.81</v>
      </c>
      <c r="L27">
        <v>1.1599999999999999</v>
      </c>
    </row>
    <row r="28" spans="1:12">
      <c r="A28" t="s">
        <v>247</v>
      </c>
      <c r="B28">
        <v>-7.25</v>
      </c>
      <c r="C28">
        <v>-0.51</v>
      </c>
      <c r="D28">
        <v>-1.57</v>
      </c>
      <c r="E28">
        <v>-1.58</v>
      </c>
      <c r="F28">
        <v>0.14000000000000001</v>
      </c>
      <c r="G28">
        <v>2.44</v>
      </c>
      <c r="H28">
        <v>1.9</v>
      </c>
      <c r="I28">
        <v>3.82</v>
      </c>
      <c r="J28">
        <v>-1.58</v>
      </c>
      <c r="K28">
        <v>5.05</v>
      </c>
      <c r="L28">
        <v>4.2699999999999996</v>
      </c>
    </row>
    <row r="29" spans="1:12">
      <c r="A29" t="s">
        <v>246</v>
      </c>
      <c r="B29">
        <v>-2.89</v>
      </c>
      <c r="C29">
        <v>2.36</v>
      </c>
      <c r="D29">
        <v>-2.66</v>
      </c>
      <c r="E29">
        <v>-2.69</v>
      </c>
      <c r="F29">
        <v>-2.21</v>
      </c>
      <c r="G29">
        <v>-2.19</v>
      </c>
      <c r="H29">
        <v>-1.1299999999999999</v>
      </c>
      <c r="I29">
        <v>-0.51</v>
      </c>
      <c r="J29">
        <v>-0.42</v>
      </c>
      <c r="K29">
        <v>-2.7</v>
      </c>
      <c r="L29">
        <v>-2.44</v>
      </c>
    </row>
    <row r="30" spans="1:12">
      <c r="A30" t="s">
        <v>245</v>
      </c>
      <c r="B30">
        <v>-10.14</v>
      </c>
      <c r="C30">
        <v>1.85</v>
      </c>
      <c r="D30">
        <v>-4.2300000000000004</v>
      </c>
      <c r="E30">
        <v>-4.2699999999999996</v>
      </c>
      <c r="F30">
        <v>-2.0699999999999998</v>
      </c>
      <c r="G30">
        <v>0.25</v>
      </c>
      <c r="H30">
        <v>0.77</v>
      </c>
      <c r="I30">
        <v>3.31</v>
      </c>
      <c r="J30">
        <v>-2.0099999999999998</v>
      </c>
      <c r="K30">
        <v>2.35</v>
      </c>
      <c r="L30">
        <v>1.84</v>
      </c>
    </row>
    <row r="32" spans="1:12">
      <c r="A32" t="s">
        <v>244</v>
      </c>
      <c r="B32" t="s">
        <v>381</v>
      </c>
      <c r="C32" t="s">
        <v>382</v>
      </c>
      <c r="D32" t="s">
        <v>188</v>
      </c>
      <c r="E32" t="s">
        <v>187</v>
      </c>
      <c r="F32" t="s">
        <v>186</v>
      </c>
      <c r="G32" t="s">
        <v>185</v>
      </c>
      <c r="H32" t="s">
        <v>184</v>
      </c>
      <c r="I32" t="s">
        <v>183</v>
      </c>
      <c r="J32" t="s">
        <v>182</v>
      </c>
      <c r="K32" t="s">
        <v>181</v>
      </c>
      <c r="L32" t="s">
        <v>180</v>
      </c>
    </row>
    <row r="33" spans="1:12">
      <c r="A33" t="s">
        <v>243</v>
      </c>
      <c r="G33">
        <v>331.75</v>
      </c>
      <c r="H33">
        <v>21.5</v>
      </c>
      <c r="I33">
        <v>35.72</v>
      </c>
      <c r="K33">
        <v>36.44</v>
      </c>
      <c r="L33">
        <v>38.549999999999997</v>
      </c>
    </row>
    <row r="34" spans="1:12">
      <c r="A34" t="s">
        <v>242</v>
      </c>
      <c r="B34">
        <v>-7.42</v>
      </c>
      <c r="C34">
        <v>2.6</v>
      </c>
      <c r="D34">
        <v>-3.32</v>
      </c>
      <c r="E34">
        <v>-4.6500000000000004</v>
      </c>
      <c r="F34">
        <v>-7.16</v>
      </c>
      <c r="G34">
        <v>-0.79</v>
      </c>
      <c r="H34">
        <v>0.45</v>
      </c>
      <c r="I34">
        <v>3.09</v>
      </c>
      <c r="J34">
        <v>-1.1599999999999999</v>
      </c>
      <c r="K34">
        <v>1.4</v>
      </c>
      <c r="L34">
        <v>1.07</v>
      </c>
    </row>
    <row r="35" spans="1:12">
      <c r="A35" t="s">
        <v>241</v>
      </c>
      <c r="B35">
        <v>0.74</v>
      </c>
      <c r="C35">
        <v>0.83</v>
      </c>
      <c r="D35">
        <v>0.89</v>
      </c>
      <c r="E35">
        <v>0.94</v>
      </c>
      <c r="F35">
        <v>0.97</v>
      </c>
      <c r="G35">
        <v>1.02</v>
      </c>
      <c r="H35">
        <v>1.1200000000000001</v>
      </c>
      <c r="I35">
        <v>1.07</v>
      </c>
      <c r="J35">
        <v>1.0900000000000001</v>
      </c>
      <c r="K35">
        <v>0.99</v>
      </c>
      <c r="L35">
        <v>0.88</v>
      </c>
    </row>
    <row r="36" spans="1:12">
      <c r="A36" t="s">
        <v>240</v>
      </c>
      <c r="B36">
        <v>-5.51</v>
      </c>
      <c r="C36">
        <v>2.16</v>
      </c>
      <c r="D36">
        <v>-2.96</v>
      </c>
      <c r="E36">
        <v>-4.3499999999999996</v>
      </c>
      <c r="F36">
        <v>-6.91</v>
      </c>
      <c r="G36">
        <v>-0.81</v>
      </c>
      <c r="H36">
        <v>0.51</v>
      </c>
      <c r="I36">
        <v>3.32</v>
      </c>
      <c r="J36">
        <v>-1.26</v>
      </c>
      <c r="K36">
        <v>1.39</v>
      </c>
      <c r="L36">
        <v>0.95</v>
      </c>
    </row>
    <row r="37" spans="1:12">
      <c r="A37" t="s">
        <v>239</v>
      </c>
      <c r="B37">
        <v>5.18</v>
      </c>
      <c r="C37">
        <v>4.2300000000000004</v>
      </c>
      <c r="D37">
        <v>4.5199999999999996</v>
      </c>
      <c r="E37">
        <v>5.58</v>
      </c>
      <c r="F37">
        <v>11.34</v>
      </c>
      <c r="H37">
        <v>103.71</v>
      </c>
      <c r="I37">
        <v>17.86</v>
      </c>
      <c r="J37">
        <v>8.1300000000000008</v>
      </c>
      <c r="K37">
        <v>15.68</v>
      </c>
      <c r="L37">
        <v>19.36</v>
      </c>
    </row>
    <row r="38" spans="1:12">
      <c r="A38" t="s">
        <v>238</v>
      </c>
      <c r="B38">
        <v>-28.38</v>
      </c>
      <c r="C38">
        <v>10.039999999999999</v>
      </c>
      <c r="D38">
        <v>-13.39</v>
      </c>
      <c r="E38">
        <v>-21.74</v>
      </c>
      <c r="F38">
        <v>-50.99</v>
      </c>
      <c r="G38">
        <v>-25.21</v>
      </c>
      <c r="I38">
        <v>101.66</v>
      </c>
      <c r="J38">
        <v>-13.95</v>
      </c>
      <c r="K38">
        <v>15.32</v>
      </c>
      <c r="L38">
        <v>14</v>
      </c>
    </row>
    <row r="39" spans="1:12">
      <c r="A39" t="s">
        <v>237</v>
      </c>
      <c r="B39">
        <v>-7.97</v>
      </c>
      <c r="C39">
        <v>5.34</v>
      </c>
      <c r="D39">
        <v>-3.2</v>
      </c>
      <c r="E39">
        <v>-5.24</v>
      </c>
      <c r="F39">
        <v>-10.84</v>
      </c>
      <c r="G39">
        <v>0.19</v>
      </c>
      <c r="I39">
        <v>9.6</v>
      </c>
      <c r="J39">
        <v>-1.95</v>
      </c>
      <c r="K39">
        <v>5.64</v>
      </c>
      <c r="L39">
        <v>4.13</v>
      </c>
    </row>
    <row r="40" spans="1:12">
      <c r="A40" t="s">
        <v>236</v>
      </c>
      <c r="B40">
        <v>-4.1900000000000004</v>
      </c>
      <c r="C40">
        <v>1.96</v>
      </c>
      <c r="D40">
        <v>-1.82</v>
      </c>
      <c r="E40">
        <v>-2.2000000000000002</v>
      </c>
      <c r="F40">
        <v>-0.48</v>
      </c>
      <c r="G40">
        <v>1.19</v>
      </c>
      <c r="H40">
        <v>1.7</v>
      </c>
      <c r="I40">
        <v>4.59</v>
      </c>
      <c r="J40">
        <v>-1.81</v>
      </c>
      <c r="K40">
        <v>2.37</v>
      </c>
      <c r="L40">
        <v>2.13</v>
      </c>
    </row>
    <row r="42" spans="1:12">
      <c r="A42" t="s">
        <v>235</v>
      </c>
    </row>
    <row r="43" spans="1:12">
      <c r="B43" t="s">
        <v>381</v>
      </c>
      <c r="C43" t="s">
        <v>382</v>
      </c>
      <c r="D43" t="s">
        <v>188</v>
      </c>
      <c r="E43" t="s">
        <v>187</v>
      </c>
      <c r="F43" t="s">
        <v>186</v>
      </c>
      <c r="G43" t="s">
        <v>185</v>
      </c>
      <c r="H43" t="s">
        <v>184</v>
      </c>
      <c r="I43" t="s">
        <v>183</v>
      </c>
      <c r="J43" t="s">
        <v>182</v>
      </c>
      <c r="K43" t="s">
        <v>181</v>
      </c>
      <c r="L43" t="s">
        <v>196</v>
      </c>
    </row>
    <row r="44" spans="1:12">
      <c r="A44" t="s">
        <v>234</v>
      </c>
    </row>
    <row r="45" spans="1:12">
      <c r="A45" t="s">
        <v>230</v>
      </c>
      <c r="B45">
        <v>-12.41</v>
      </c>
      <c r="C45">
        <v>12.49</v>
      </c>
      <c r="D45">
        <v>4.41</v>
      </c>
      <c r="E45">
        <v>5.1100000000000003</v>
      </c>
      <c r="F45">
        <v>-0.46</v>
      </c>
      <c r="G45">
        <v>-2.35</v>
      </c>
      <c r="H45">
        <v>4.54</v>
      </c>
      <c r="I45">
        <v>-4.67</v>
      </c>
      <c r="J45">
        <v>3.78</v>
      </c>
      <c r="K45">
        <v>2.84</v>
      </c>
      <c r="L45">
        <v>6.4</v>
      </c>
    </row>
    <row r="46" spans="1:12">
      <c r="A46" t="s">
        <v>229</v>
      </c>
      <c r="B46">
        <v>-3.1</v>
      </c>
      <c r="C46">
        <v>-0.69</v>
      </c>
      <c r="D46">
        <v>0.64</v>
      </c>
      <c r="E46">
        <v>7.53</v>
      </c>
      <c r="F46">
        <v>2.86</v>
      </c>
      <c r="G46">
        <v>0.72</v>
      </c>
      <c r="H46">
        <v>0.53</v>
      </c>
      <c r="I46">
        <v>-0.9</v>
      </c>
      <c r="J46">
        <v>1.1299999999999999</v>
      </c>
      <c r="K46">
        <v>0.57999999999999996</v>
      </c>
    </row>
    <row r="47" spans="1:12">
      <c r="A47" t="s">
        <v>228</v>
      </c>
      <c r="B47">
        <v>1.94</v>
      </c>
      <c r="C47">
        <v>1.95</v>
      </c>
      <c r="D47">
        <v>1.18</v>
      </c>
      <c r="E47">
        <v>1.3</v>
      </c>
      <c r="F47">
        <v>1.33</v>
      </c>
      <c r="G47">
        <v>3.67</v>
      </c>
      <c r="H47">
        <v>2.09</v>
      </c>
      <c r="I47">
        <v>0.36</v>
      </c>
      <c r="J47">
        <v>0.11</v>
      </c>
      <c r="K47">
        <v>0.76</v>
      </c>
    </row>
    <row r="48" spans="1:12">
      <c r="A48" t="s">
        <v>227</v>
      </c>
      <c r="E48">
        <v>7.49</v>
      </c>
      <c r="F48">
        <v>7.74</v>
      </c>
      <c r="G48">
        <v>2.78</v>
      </c>
      <c r="H48">
        <v>2.0099999999999998</v>
      </c>
      <c r="I48">
        <v>0.76</v>
      </c>
      <c r="J48">
        <v>0.69</v>
      </c>
      <c r="K48">
        <v>1.04</v>
      </c>
    </row>
    <row r="49" spans="1:12">
      <c r="A49" t="s">
        <v>233</v>
      </c>
    </row>
    <row r="50" spans="1:12">
      <c r="A50" t="s">
        <v>230</v>
      </c>
      <c r="G50">
        <v>1640</v>
      </c>
      <c r="H50">
        <v>-18.88</v>
      </c>
      <c r="I50">
        <v>92.11</v>
      </c>
      <c r="L50">
        <v>1.06</v>
      </c>
    </row>
    <row r="51" spans="1:12">
      <c r="A51" t="s">
        <v>229</v>
      </c>
      <c r="I51">
        <v>200.42</v>
      </c>
      <c r="K51">
        <v>39.39</v>
      </c>
    </row>
    <row r="52" spans="1:12">
      <c r="A52" t="s">
        <v>228</v>
      </c>
      <c r="K52">
        <v>107.24</v>
      </c>
    </row>
    <row r="53" spans="1:12">
      <c r="A53" t="s">
        <v>227</v>
      </c>
      <c r="F53">
        <v>-13.18</v>
      </c>
      <c r="G53">
        <v>2.1</v>
      </c>
      <c r="H53">
        <v>-10.48</v>
      </c>
      <c r="I53">
        <v>-2.65</v>
      </c>
    </row>
    <row r="54" spans="1:12">
      <c r="A54" t="s">
        <v>232</v>
      </c>
    </row>
    <row r="55" spans="1:12">
      <c r="A55" t="s">
        <v>230</v>
      </c>
      <c r="I55">
        <v>571.19000000000005</v>
      </c>
    </row>
    <row r="56" spans="1:12">
      <c r="A56" t="s">
        <v>229</v>
      </c>
      <c r="C56">
        <v>-6.42</v>
      </c>
      <c r="K56">
        <v>51.34</v>
      </c>
    </row>
    <row r="57" spans="1:12">
      <c r="A57" t="s">
        <v>228</v>
      </c>
      <c r="C57">
        <v>-7.66</v>
      </c>
      <c r="H57">
        <v>-29.28</v>
      </c>
    </row>
    <row r="58" spans="1:12">
      <c r="A58" t="s">
        <v>227</v>
      </c>
      <c r="H58">
        <v>-18.91</v>
      </c>
      <c r="I58">
        <v>-1.2</v>
      </c>
    </row>
    <row r="59" spans="1:12">
      <c r="A59" t="s">
        <v>231</v>
      </c>
    </row>
    <row r="60" spans="1:12">
      <c r="A60" t="s">
        <v>230</v>
      </c>
      <c r="I60">
        <v>561.76</v>
      </c>
      <c r="L60">
        <v>-26.09</v>
      </c>
    </row>
    <row r="61" spans="1:12">
      <c r="A61" t="s">
        <v>229</v>
      </c>
      <c r="C61">
        <v>-10.68</v>
      </c>
      <c r="K61">
        <v>36.78</v>
      </c>
    </row>
    <row r="62" spans="1:12">
      <c r="A62" t="s">
        <v>228</v>
      </c>
      <c r="C62">
        <v>-11.54</v>
      </c>
      <c r="H62">
        <v>-29.23</v>
      </c>
    </row>
    <row r="63" spans="1:12">
      <c r="A63" t="s">
        <v>227</v>
      </c>
      <c r="H63">
        <v>-20.65</v>
      </c>
      <c r="I63">
        <v>-3.07</v>
      </c>
    </row>
    <row r="65" spans="1:12">
      <c r="A65" t="s">
        <v>226</v>
      </c>
    </row>
    <row r="66" spans="1:12">
      <c r="A66" t="s">
        <v>225</v>
      </c>
      <c r="B66" t="s">
        <v>381</v>
      </c>
      <c r="C66" t="s">
        <v>382</v>
      </c>
      <c r="D66" t="s">
        <v>188</v>
      </c>
      <c r="E66" t="s">
        <v>187</v>
      </c>
      <c r="F66" t="s">
        <v>186</v>
      </c>
      <c r="G66" t="s">
        <v>185</v>
      </c>
      <c r="H66" t="s">
        <v>184</v>
      </c>
      <c r="I66" t="s">
        <v>183</v>
      </c>
      <c r="J66" t="s">
        <v>182</v>
      </c>
      <c r="K66" t="s">
        <v>181</v>
      </c>
      <c r="L66" t="s">
        <v>180</v>
      </c>
    </row>
    <row r="67" spans="1:12">
      <c r="A67" t="s">
        <v>224</v>
      </c>
      <c r="D67">
        <v>-38.67</v>
      </c>
      <c r="E67">
        <v>-8.89</v>
      </c>
      <c r="F67">
        <v>73.8</v>
      </c>
      <c r="G67">
        <v>-31.58</v>
      </c>
      <c r="H67">
        <v>87.75</v>
      </c>
      <c r="I67">
        <v>17.84</v>
      </c>
      <c r="J67">
        <v>29.43</v>
      </c>
      <c r="K67">
        <v>28.09</v>
      </c>
    </row>
    <row r="68" spans="1:12">
      <c r="A68" t="s">
        <v>223</v>
      </c>
      <c r="I68">
        <v>-33.99</v>
      </c>
      <c r="J68">
        <v>250.9</v>
      </c>
      <c r="K68">
        <v>62.8</v>
      </c>
    </row>
    <row r="69" spans="1:12">
      <c r="A69" t="s">
        <v>222</v>
      </c>
      <c r="B69">
        <v>9.99</v>
      </c>
      <c r="C69">
        <v>8.98</v>
      </c>
      <c r="D69">
        <v>9.9700000000000006</v>
      </c>
      <c r="E69">
        <v>5.74</v>
      </c>
      <c r="F69">
        <v>4.6500000000000004</v>
      </c>
      <c r="G69">
        <v>5.74</v>
      </c>
      <c r="H69">
        <v>6.32</v>
      </c>
      <c r="I69">
        <v>8.34</v>
      </c>
      <c r="J69">
        <v>8.9700000000000006</v>
      </c>
      <c r="K69">
        <v>10.4</v>
      </c>
      <c r="L69">
        <v>9.92</v>
      </c>
    </row>
    <row r="70" spans="1:12">
      <c r="A70" t="s">
        <v>221</v>
      </c>
      <c r="B70">
        <v>-13.79</v>
      </c>
      <c r="C70">
        <v>-3.27</v>
      </c>
      <c r="D70">
        <v>-6.14</v>
      </c>
      <c r="E70">
        <v>-2.42</v>
      </c>
      <c r="F70">
        <v>1.1499999999999999</v>
      </c>
      <c r="G70">
        <v>-1.68</v>
      </c>
      <c r="H70">
        <v>0.97</v>
      </c>
      <c r="I70">
        <v>0.67</v>
      </c>
      <c r="J70">
        <v>2.27</v>
      </c>
      <c r="K70">
        <v>3.6</v>
      </c>
      <c r="L70">
        <v>4.12</v>
      </c>
    </row>
    <row r="71" spans="1:12">
      <c r="A71" t="s">
        <v>220</v>
      </c>
      <c r="B71">
        <v>1.86</v>
      </c>
      <c r="C71">
        <v>-1.26</v>
      </c>
      <c r="D71">
        <v>1.85</v>
      </c>
      <c r="E71">
        <v>0.52</v>
      </c>
      <c r="F71">
        <v>-0.16</v>
      </c>
      <c r="G71">
        <v>2.12</v>
      </c>
      <c r="H71">
        <v>2.14</v>
      </c>
      <c r="I71">
        <v>0.21</v>
      </c>
      <c r="J71">
        <v>-2.14</v>
      </c>
      <c r="K71">
        <v>2.33</v>
      </c>
      <c r="L71">
        <v>3.41</v>
      </c>
    </row>
    <row r="73" spans="1:12">
      <c r="A73" t="s">
        <v>219</v>
      </c>
    </row>
    <row r="74" spans="1:12">
      <c r="A74" t="s">
        <v>218</v>
      </c>
      <c r="B74" t="s">
        <v>381</v>
      </c>
      <c r="C74" t="s">
        <v>382</v>
      </c>
      <c r="D74" t="s">
        <v>188</v>
      </c>
      <c r="E74" t="s">
        <v>187</v>
      </c>
      <c r="F74" t="s">
        <v>186</v>
      </c>
      <c r="G74" t="s">
        <v>185</v>
      </c>
      <c r="H74" t="s">
        <v>184</v>
      </c>
      <c r="I74" t="s">
        <v>183</v>
      </c>
      <c r="J74" t="s">
        <v>182</v>
      </c>
      <c r="K74" t="s">
        <v>181</v>
      </c>
      <c r="L74" t="s">
        <v>196</v>
      </c>
    </row>
    <row r="75" spans="1:12">
      <c r="A75" t="s">
        <v>217</v>
      </c>
      <c r="B75">
        <v>13.5</v>
      </c>
      <c r="C75">
        <v>12.83</v>
      </c>
      <c r="D75">
        <v>8.94</v>
      </c>
      <c r="E75">
        <v>13.3</v>
      </c>
      <c r="F75">
        <v>14.91</v>
      </c>
      <c r="G75">
        <v>13.65</v>
      </c>
      <c r="H75">
        <v>15.04</v>
      </c>
      <c r="I75">
        <v>17.34</v>
      </c>
      <c r="J75">
        <v>19.309999999999999</v>
      </c>
      <c r="K75">
        <v>12.48</v>
      </c>
      <c r="L75">
        <v>16.010000000000002</v>
      </c>
    </row>
    <row r="76" spans="1:12">
      <c r="A76" t="s">
        <v>216</v>
      </c>
      <c r="B76">
        <v>7.71</v>
      </c>
      <c r="C76">
        <v>6.69</v>
      </c>
      <c r="D76">
        <v>6.49</v>
      </c>
      <c r="E76">
        <v>6.77</v>
      </c>
      <c r="F76">
        <v>6.98</v>
      </c>
      <c r="G76">
        <v>7.44</v>
      </c>
      <c r="H76">
        <v>7.71</v>
      </c>
      <c r="I76">
        <v>8.15</v>
      </c>
      <c r="J76">
        <v>8.75</v>
      </c>
      <c r="K76">
        <v>7.54</v>
      </c>
      <c r="L76">
        <v>8.3800000000000008</v>
      </c>
    </row>
    <row r="77" spans="1:12">
      <c r="A77" t="s">
        <v>215</v>
      </c>
      <c r="B77">
        <v>1.93</v>
      </c>
      <c r="C77">
        <v>1.93</v>
      </c>
      <c r="D77">
        <v>2.14</v>
      </c>
      <c r="E77">
        <v>1.9</v>
      </c>
      <c r="F77">
        <v>2.0099999999999998</v>
      </c>
      <c r="G77">
        <v>2.3199999999999998</v>
      </c>
      <c r="H77">
        <v>2.2799999999999998</v>
      </c>
      <c r="I77">
        <v>2.4700000000000002</v>
      </c>
      <c r="J77">
        <v>2.2799999999999998</v>
      </c>
      <c r="K77">
        <v>2.1800000000000002</v>
      </c>
      <c r="L77">
        <v>2.2999999999999998</v>
      </c>
    </row>
    <row r="78" spans="1:12">
      <c r="A78" t="s">
        <v>214</v>
      </c>
      <c r="B78">
        <v>5.72</v>
      </c>
      <c r="C78">
        <v>8.0399999999999991</v>
      </c>
      <c r="D78">
        <v>5.88</v>
      </c>
      <c r="E78">
        <v>5.62</v>
      </c>
      <c r="F78">
        <v>7.32</v>
      </c>
      <c r="G78">
        <v>7.48</v>
      </c>
      <c r="H78">
        <v>7.3</v>
      </c>
      <c r="I78">
        <v>5.22</v>
      </c>
      <c r="J78">
        <v>6.74</v>
      </c>
      <c r="K78">
        <v>4.63</v>
      </c>
      <c r="L78">
        <v>4.01</v>
      </c>
    </row>
    <row r="79" spans="1:12">
      <c r="A79" t="s">
        <v>213</v>
      </c>
      <c r="B79">
        <v>28.87</v>
      </c>
      <c r="C79">
        <v>29.48</v>
      </c>
      <c r="D79">
        <v>23.46</v>
      </c>
      <c r="E79">
        <v>27.59</v>
      </c>
      <c r="F79">
        <v>31.22</v>
      </c>
      <c r="G79">
        <v>30.89</v>
      </c>
      <c r="H79">
        <v>32.33</v>
      </c>
      <c r="I79">
        <v>33.17</v>
      </c>
      <c r="J79">
        <v>37.08</v>
      </c>
      <c r="K79">
        <v>26.83</v>
      </c>
      <c r="L79">
        <v>30.69</v>
      </c>
    </row>
    <row r="80" spans="1:12">
      <c r="A80" t="s">
        <v>212</v>
      </c>
      <c r="B80">
        <v>48.97</v>
      </c>
      <c r="C80">
        <v>45.4</v>
      </c>
      <c r="D80">
        <v>46.65</v>
      </c>
      <c r="E80">
        <v>43.6</v>
      </c>
      <c r="F80">
        <v>44.09</v>
      </c>
      <c r="G80">
        <v>45.11</v>
      </c>
      <c r="H80">
        <v>44.62</v>
      </c>
      <c r="I80">
        <v>46.22</v>
      </c>
      <c r="J80">
        <v>46.76</v>
      </c>
      <c r="K80">
        <v>58.21</v>
      </c>
      <c r="L80">
        <v>56.17</v>
      </c>
    </row>
    <row r="81" spans="1:12">
      <c r="A81" t="s">
        <v>211</v>
      </c>
      <c r="B81">
        <v>3.65</v>
      </c>
      <c r="C81">
        <v>3.86</v>
      </c>
      <c r="D81">
        <v>4.3899999999999997</v>
      </c>
      <c r="E81">
        <v>3.98</v>
      </c>
      <c r="F81">
        <v>4.46</v>
      </c>
      <c r="G81">
        <v>5.39</v>
      </c>
      <c r="H81">
        <v>5.42</v>
      </c>
      <c r="I81">
        <v>5.6</v>
      </c>
      <c r="J81">
        <v>5.48</v>
      </c>
      <c r="K81">
        <v>4.8600000000000003</v>
      </c>
      <c r="L81">
        <v>4.8</v>
      </c>
    </row>
    <row r="82" spans="1:12">
      <c r="A82" t="s">
        <v>210</v>
      </c>
      <c r="B82">
        <v>18.510000000000002</v>
      </c>
      <c r="C82">
        <v>21.26</v>
      </c>
      <c r="D82">
        <v>25.5</v>
      </c>
      <c r="E82">
        <v>24.83</v>
      </c>
      <c r="F82">
        <v>20.23</v>
      </c>
      <c r="G82">
        <v>18.61</v>
      </c>
      <c r="H82">
        <v>17.62</v>
      </c>
      <c r="I82">
        <v>15.01</v>
      </c>
      <c r="J82">
        <v>10.68</v>
      </c>
      <c r="K82">
        <v>10.11</v>
      </c>
      <c r="L82">
        <v>8.34</v>
      </c>
    </row>
    <row r="83" spans="1:12">
      <c r="A83" t="s">
        <v>209</v>
      </c>
      <c r="B83">
        <v>100</v>
      </c>
      <c r="C83">
        <v>100</v>
      </c>
      <c r="D83">
        <v>100</v>
      </c>
      <c r="E83">
        <v>100</v>
      </c>
      <c r="F83">
        <v>100</v>
      </c>
      <c r="G83">
        <v>100</v>
      </c>
      <c r="H83">
        <v>100</v>
      </c>
      <c r="I83">
        <v>100</v>
      </c>
      <c r="J83">
        <v>100</v>
      </c>
      <c r="K83">
        <v>100</v>
      </c>
      <c r="L83">
        <v>100</v>
      </c>
    </row>
    <row r="84" spans="1:12">
      <c r="A84" t="s">
        <v>208</v>
      </c>
      <c r="B84">
        <v>7.33</v>
      </c>
      <c r="C84">
        <v>7.65</v>
      </c>
      <c r="D84">
        <v>9.5299999999999994</v>
      </c>
      <c r="E84">
        <v>8.09</v>
      </c>
      <c r="F84">
        <v>9.34</v>
      </c>
      <c r="G84">
        <v>10.54</v>
      </c>
      <c r="H84">
        <v>10.28</v>
      </c>
      <c r="I84">
        <v>10.29</v>
      </c>
      <c r="J84">
        <v>9.69</v>
      </c>
      <c r="K84">
        <v>8.4700000000000006</v>
      </c>
      <c r="L84">
        <v>8.19</v>
      </c>
    </row>
    <row r="85" spans="1:12">
      <c r="A85" t="s">
        <v>207</v>
      </c>
      <c r="B85">
        <v>7</v>
      </c>
      <c r="C85">
        <v>6.7</v>
      </c>
      <c r="D85">
        <v>3.25</v>
      </c>
      <c r="E85">
        <v>4.0199999999999996</v>
      </c>
      <c r="F85">
        <v>6.72</v>
      </c>
      <c r="G85">
        <v>6.38</v>
      </c>
      <c r="H85">
        <v>6.2</v>
      </c>
      <c r="I85">
        <v>1.44</v>
      </c>
      <c r="J85">
        <v>3.01</v>
      </c>
      <c r="K85">
        <v>0.66</v>
      </c>
      <c r="L85">
        <v>1.31</v>
      </c>
    </row>
    <row r="86" spans="1:12">
      <c r="A86" t="s">
        <v>206</v>
      </c>
      <c r="B86">
        <v>0.04</v>
      </c>
      <c r="C86">
        <v>0.01</v>
      </c>
      <c r="D86">
        <v>1.87</v>
      </c>
      <c r="E86">
        <v>1.84</v>
      </c>
      <c r="F86">
        <v>2.79</v>
      </c>
      <c r="G86">
        <v>2.97</v>
      </c>
      <c r="H86">
        <v>2.92</v>
      </c>
      <c r="I86">
        <v>3.61</v>
      </c>
      <c r="J86">
        <v>3.32</v>
      </c>
      <c r="K86">
        <v>2.84</v>
      </c>
    </row>
    <row r="87" spans="1:12">
      <c r="A87" t="s">
        <v>205</v>
      </c>
    </row>
    <row r="88" spans="1:12">
      <c r="A88" t="s">
        <v>204</v>
      </c>
      <c r="B88">
        <v>23.39</v>
      </c>
      <c r="C88">
        <v>21.51</v>
      </c>
      <c r="D88">
        <v>18.899999999999999</v>
      </c>
      <c r="E88">
        <v>21.88</v>
      </c>
      <c r="F88">
        <v>23.95</v>
      </c>
      <c r="G88">
        <v>31.11</v>
      </c>
      <c r="H88">
        <v>32.130000000000003</v>
      </c>
      <c r="I88">
        <v>28.9</v>
      </c>
      <c r="J88">
        <v>29.25</v>
      </c>
      <c r="K88">
        <v>30.44</v>
      </c>
      <c r="L88">
        <v>35.86</v>
      </c>
    </row>
    <row r="89" spans="1:12">
      <c r="A89" t="s">
        <v>203</v>
      </c>
      <c r="B89">
        <v>37.76</v>
      </c>
      <c r="C89">
        <v>35.86</v>
      </c>
      <c r="D89">
        <v>33.549999999999997</v>
      </c>
      <c r="E89">
        <v>35.840000000000003</v>
      </c>
      <c r="F89">
        <v>42.8</v>
      </c>
      <c r="G89">
        <v>51</v>
      </c>
      <c r="H89">
        <v>51.53</v>
      </c>
      <c r="I89">
        <v>44.25</v>
      </c>
      <c r="J89">
        <v>45.28</v>
      </c>
      <c r="K89">
        <v>42.41</v>
      </c>
      <c r="L89">
        <v>45.37</v>
      </c>
    </row>
    <row r="90" spans="1:12">
      <c r="A90" t="s">
        <v>202</v>
      </c>
      <c r="B90">
        <v>33.270000000000003</v>
      </c>
      <c r="C90">
        <v>31.06</v>
      </c>
      <c r="D90">
        <v>20.58</v>
      </c>
      <c r="E90">
        <v>20.59</v>
      </c>
      <c r="F90">
        <v>18.87</v>
      </c>
      <c r="G90">
        <v>19.510000000000002</v>
      </c>
      <c r="H90">
        <v>14.66</v>
      </c>
      <c r="I90">
        <v>16.86</v>
      </c>
      <c r="J90">
        <v>11.44</v>
      </c>
      <c r="K90">
        <v>9.73</v>
      </c>
      <c r="L90">
        <v>10.46</v>
      </c>
    </row>
    <row r="91" spans="1:12">
      <c r="A91" t="s">
        <v>201</v>
      </c>
      <c r="B91">
        <v>9.6199999999999992</v>
      </c>
      <c r="C91">
        <v>9.3800000000000008</v>
      </c>
      <c r="D91">
        <v>23.72</v>
      </c>
      <c r="E91">
        <v>25.61</v>
      </c>
      <c r="F91">
        <v>29.5</v>
      </c>
      <c r="G91">
        <v>32.380000000000003</v>
      </c>
      <c r="H91">
        <v>32.85</v>
      </c>
      <c r="I91">
        <v>33.29</v>
      </c>
      <c r="J91">
        <v>30.98</v>
      </c>
      <c r="K91">
        <v>41.48</v>
      </c>
      <c r="L91">
        <v>39.01</v>
      </c>
    </row>
    <row r="92" spans="1:12">
      <c r="A92" t="s">
        <v>200</v>
      </c>
      <c r="B92">
        <v>80.650000000000006</v>
      </c>
      <c r="C92">
        <v>76.3</v>
      </c>
      <c r="D92">
        <v>77.849999999999994</v>
      </c>
      <c r="E92">
        <v>82.04</v>
      </c>
      <c r="F92">
        <v>91.16</v>
      </c>
      <c r="G92">
        <v>102.89</v>
      </c>
      <c r="H92">
        <v>99.03</v>
      </c>
      <c r="I92">
        <v>94.4</v>
      </c>
      <c r="J92">
        <v>87.69</v>
      </c>
      <c r="K92">
        <v>93.62</v>
      </c>
      <c r="L92">
        <v>94.83</v>
      </c>
    </row>
    <row r="93" spans="1:12">
      <c r="A93" t="s">
        <v>199</v>
      </c>
      <c r="B93">
        <v>19.350000000000001</v>
      </c>
      <c r="C93">
        <v>23.7</v>
      </c>
      <c r="D93">
        <v>22.15</v>
      </c>
      <c r="E93">
        <v>17.96</v>
      </c>
      <c r="F93">
        <v>8.84</v>
      </c>
      <c r="G93">
        <v>-2.89</v>
      </c>
      <c r="H93">
        <v>0.97</v>
      </c>
      <c r="I93">
        <v>5.6</v>
      </c>
      <c r="J93">
        <v>12.31</v>
      </c>
      <c r="K93">
        <v>6.38</v>
      </c>
      <c r="L93">
        <v>5.17</v>
      </c>
    </row>
    <row r="94" spans="1:12">
      <c r="A94" t="s">
        <v>198</v>
      </c>
      <c r="B94">
        <v>100</v>
      </c>
      <c r="C94">
        <v>100</v>
      </c>
      <c r="D94">
        <v>100</v>
      </c>
      <c r="E94">
        <v>100</v>
      </c>
      <c r="F94">
        <v>100</v>
      </c>
      <c r="G94">
        <v>100</v>
      </c>
      <c r="H94">
        <v>100</v>
      </c>
      <c r="I94">
        <v>100</v>
      </c>
      <c r="J94">
        <v>100</v>
      </c>
      <c r="K94">
        <v>100</v>
      </c>
      <c r="L94">
        <v>100</v>
      </c>
    </row>
    <row r="96" spans="1:12">
      <c r="A96" t="s">
        <v>197</v>
      </c>
      <c r="B96" t="s">
        <v>381</v>
      </c>
      <c r="C96" t="s">
        <v>382</v>
      </c>
      <c r="D96" t="s">
        <v>188</v>
      </c>
      <c r="E96" t="s">
        <v>187</v>
      </c>
      <c r="F96" t="s">
        <v>186</v>
      </c>
      <c r="G96" t="s">
        <v>185</v>
      </c>
      <c r="H96" t="s">
        <v>184</v>
      </c>
      <c r="I96" t="s">
        <v>183</v>
      </c>
      <c r="J96" t="s">
        <v>182</v>
      </c>
      <c r="K96" t="s">
        <v>181</v>
      </c>
      <c r="L96" t="s">
        <v>196</v>
      </c>
    </row>
    <row r="97" spans="1:12">
      <c r="A97" t="s">
        <v>168</v>
      </c>
      <c r="B97">
        <v>0.77</v>
      </c>
      <c r="C97">
        <v>0.82</v>
      </c>
      <c r="D97">
        <v>0.7</v>
      </c>
      <c r="E97">
        <v>0.77</v>
      </c>
      <c r="F97">
        <v>0.73</v>
      </c>
      <c r="G97">
        <v>0.61</v>
      </c>
      <c r="H97">
        <v>0.63</v>
      </c>
      <c r="I97">
        <v>0.75</v>
      </c>
      <c r="J97">
        <v>0.82</v>
      </c>
      <c r="K97">
        <v>0.63</v>
      </c>
      <c r="L97">
        <v>0.68</v>
      </c>
    </row>
    <row r="98" spans="1:12">
      <c r="A98" t="s">
        <v>195</v>
      </c>
      <c r="B98">
        <v>0.61</v>
      </c>
      <c r="C98">
        <v>0.62</v>
      </c>
      <c r="D98">
        <v>0.49</v>
      </c>
      <c r="E98">
        <v>0.59</v>
      </c>
      <c r="F98">
        <v>0.53</v>
      </c>
      <c r="G98">
        <v>0.44</v>
      </c>
      <c r="H98">
        <v>0.47</v>
      </c>
      <c r="I98">
        <v>0.61</v>
      </c>
      <c r="J98">
        <v>0.65</v>
      </c>
      <c r="K98">
        <v>0.49</v>
      </c>
      <c r="L98">
        <v>0.54</v>
      </c>
    </row>
    <row r="99" spans="1:12">
      <c r="A99" t="s">
        <v>194</v>
      </c>
      <c r="B99">
        <v>5.18</v>
      </c>
      <c r="C99">
        <v>4.2300000000000004</v>
      </c>
      <c r="D99">
        <v>4.5199999999999996</v>
      </c>
      <c r="E99">
        <v>5.58</v>
      </c>
      <c r="F99">
        <v>11.34</v>
      </c>
      <c r="H99">
        <v>103.71</v>
      </c>
      <c r="I99">
        <v>17.86</v>
      </c>
      <c r="J99">
        <v>8.1300000000000008</v>
      </c>
      <c r="K99">
        <v>15.68</v>
      </c>
      <c r="L99">
        <v>19.36</v>
      </c>
    </row>
    <row r="100" spans="1:12">
      <c r="A100" t="s">
        <v>193</v>
      </c>
      <c r="B100">
        <v>1.72</v>
      </c>
      <c r="C100">
        <v>1.31</v>
      </c>
      <c r="D100">
        <v>1.53</v>
      </c>
      <c r="E100">
        <v>1.94</v>
      </c>
      <c r="F100">
        <v>3.83</v>
      </c>
      <c r="H100">
        <v>31.38</v>
      </c>
      <c r="I100">
        <v>5.79</v>
      </c>
      <c r="J100">
        <v>2.02</v>
      </c>
      <c r="K100">
        <v>5.01</v>
      </c>
      <c r="L100">
        <v>5.97</v>
      </c>
    </row>
    <row r="102" spans="1:12">
      <c r="A102" t="s">
        <v>192</v>
      </c>
    </row>
    <row r="103" spans="1:12">
      <c r="A103" t="s">
        <v>191</v>
      </c>
      <c r="B103" t="s">
        <v>381</v>
      </c>
      <c r="C103" t="s">
        <v>382</v>
      </c>
      <c r="D103" t="s">
        <v>188</v>
      </c>
      <c r="E103" t="s">
        <v>187</v>
      </c>
      <c r="F103" t="s">
        <v>186</v>
      </c>
      <c r="G103" t="s">
        <v>185</v>
      </c>
      <c r="H103" t="s">
        <v>184</v>
      </c>
      <c r="I103" t="s">
        <v>183</v>
      </c>
      <c r="J103" t="s">
        <v>182</v>
      </c>
      <c r="K103" t="s">
        <v>181</v>
      </c>
      <c r="L103" t="s">
        <v>180</v>
      </c>
    </row>
    <row r="104" spans="1:12">
      <c r="A104" t="s">
        <v>179</v>
      </c>
      <c r="B104">
        <v>36.33</v>
      </c>
      <c r="C104">
        <v>31.52</v>
      </c>
      <c r="D104">
        <v>26.54</v>
      </c>
      <c r="E104">
        <v>25.85</v>
      </c>
      <c r="F104">
        <v>25.98</v>
      </c>
      <c r="G104">
        <v>25.64</v>
      </c>
      <c r="H104">
        <v>24.7</v>
      </c>
      <c r="I104">
        <v>26.94</v>
      </c>
      <c r="J104">
        <v>28.34</v>
      </c>
      <c r="K104">
        <v>29.78</v>
      </c>
      <c r="L104">
        <v>35.25</v>
      </c>
    </row>
    <row r="105" spans="1:12">
      <c r="A105" t="s">
        <v>178</v>
      </c>
      <c r="B105">
        <v>14.66</v>
      </c>
      <c r="C105">
        <v>13.73</v>
      </c>
      <c r="D105">
        <v>8.65</v>
      </c>
      <c r="E105">
        <v>7.81</v>
      </c>
      <c r="F105">
        <v>8.17</v>
      </c>
      <c r="G105">
        <v>8.44</v>
      </c>
      <c r="H105">
        <v>8.39</v>
      </c>
      <c r="I105">
        <v>9.1999999999999993</v>
      </c>
      <c r="J105">
        <v>9.24</v>
      </c>
      <c r="K105">
        <v>8.6999999999999993</v>
      </c>
      <c r="L105">
        <v>9.56</v>
      </c>
    </row>
    <row r="106" spans="1:12">
      <c r="A106" t="s">
        <v>177</v>
      </c>
      <c r="B106">
        <v>54.01</v>
      </c>
      <c r="C106">
        <v>53.2</v>
      </c>
      <c r="D106">
        <v>38.450000000000003</v>
      </c>
      <c r="E106">
        <v>34.03</v>
      </c>
      <c r="F106">
        <v>36.33</v>
      </c>
      <c r="G106">
        <v>38.72</v>
      </c>
      <c r="H106">
        <v>37.950000000000003</v>
      </c>
      <c r="I106">
        <v>39.83</v>
      </c>
      <c r="J106">
        <v>38.86</v>
      </c>
      <c r="K106">
        <v>35.28</v>
      </c>
      <c r="L106">
        <v>35.92</v>
      </c>
    </row>
    <row r="107" spans="1:12">
      <c r="A107" t="s">
        <v>176</v>
      </c>
      <c r="B107">
        <v>-3.02</v>
      </c>
      <c r="C107">
        <v>-7.95</v>
      </c>
      <c r="D107">
        <v>-3.26</v>
      </c>
      <c r="E107">
        <v>-0.37</v>
      </c>
      <c r="F107">
        <v>-2.1800000000000002</v>
      </c>
      <c r="G107">
        <v>-4.6399999999999997</v>
      </c>
      <c r="H107">
        <v>-4.8600000000000003</v>
      </c>
      <c r="I107">
        <v>-3.69</v>
      </c>
      <c r="J107">
        <v>-1.28</v>
      </c>
      <c r="K107">
        <v>3.21</v>
      </c>
      <c r="L107">
        <v>8.8800000000000008</v>
      </c>
    </row>
    <row r="108" spans="1:12">
      <c r="A108" t="s">
        <v>175</v>
      </c>
      <c r="B108">
        <v>10.050000000000001</v>
      </c>
      <c r="C108">
        <v>11.58</v>
      </c>
      <c r="D108">
        <v>13.76</v>
      </c>
      <c r="E108">
        <v>14.12</v>
      </c>
      <c r="F108">
        <v>14.05</v>
      </c>
      <c r="G108">
        <v>14.23</v>
      </c>
      <c r="H108">
        <v>14.77</v>
      </c>
      <c r="I108">
        <v>13.55</v>
      </c>
      <c r="J108">
        <v>12.88</v>
      </c>
      <c r="K108">
        <v>12.26</v>
      </c>
      <c r="L108">
        <v>10.35</v>
      </c>
    </row>
    <row r="109" spans="1:12">
      <c r="A109" t="s">
        <v>174</v>
      </c>
      <c r="B109">
        <v>24.89</v>
      </c>
      <c r="C109">
        <v>26.58</v>
      </c>
      <c r="D109">
        <v>42.18</v>
      </c>
      <c r="E109">
        <v>46.73</v>
      </c>
      <c r="F109">
        <v>44.67</v>
      </c>
      <c r="G109">
        <v>43.25</v>
      </c>
      <c r="H109">
        <v>43.49</v>
      </c>
      <c r="I109">
        <v>39.67</v>
      </c>
      <c r="J109">
        <v>39.520000000000003</v>
      </c>
      <c r="K109">
        <v>41.95</v>
      </c>
      <c r="L109">
        <v>38.19</v>
      </c>
    </row>
    <row r="110" spans="1:12">
      <c r="A110" t="s">
        <v>173</v>
      </c>
      <c r="B110">
        <v>1.5</v>
      </c>
      <c r="C110">
        <v>1.77</v>
      </c>
      <c r="D110">
        <v>1.91</v>
      </c>
      <c r="E110">
        <v>2.0699999999999998</v>
      </c>
      <c r="F110">
        <v>2.2000000000000002</v>
      </c>
      <c r="G110">
        <v>2.29</v>
      </c>
      <c r="H110">
        <v>2.5</v>
      </c>
      <c r="I110">
        <v>2.36</v>
      </c>
      <c r="J110">
        <v>2.34</v>
      </c>
      <c r="K110">
        <v>1.87</v>
      </c>
      <c r="L110">
        <v>1.58</v>
      </c>
    </row>
    <row r="111" spans="1:12">
      <c r="A111" t="s">
        <v>172</v>
      </c>
      <c r="B111">
        <v>0.74</v>
      </c>
      <c r="C111">
        <v>0.83</v>
      </c>
      <c r="D111">
        <v>0.89</v>
      </c>
      <c r="E111">
        <v>0.94</v>
      </c>
      <c r="F111">
        <v>0.97</v>
      </c>
      <c r="G111">
        <v>1.02</v>
      </c>
      <c r="H111">
        <v>1.1200000000000001</v>
      </c>
      <c r="I111">
        <v>1.07</v>
      </c>
      <c r="J111">
        <v>1.0900000000000001</v>
      </c>
      <c r="K111">
        <v>0.99</v>
      </c>
      <c r="L111">
        <v>0.88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1"/>
  <sheetViews>
    <sheetView workbookViewId="0"/>
  </sheetViews>
  <sheetFormatPr defaultRowHeight="14.5"/>
  <sheetData>
    <row r="1" spans="1:12">
      <c r="A1" t="s">
        <v>427</v>
      </c>
    </row>
    <row r="2" spans="1:12">
      <c r="A2" t="s">
        <v>271</v>
      </c>
    </row>
    <row r="3" spans="1:12">
      <c r="B3" t="s">
        <v>381</v>
      </c>
      <c r="C3" t="s">
        <v>382</v>
      </c>
      <c r="D3" t="s">
        <v>383</v>
      </c>
      <c r="E3" t="s">
        <v>384</v>
      </c>
      <c r="F3" t="s">
        <v>385</v>
      </c>
      <c r="G3" t="s">
        <v>386</v>
      </c>
      <c r="H3" t="s">
        <v>387</v>
      </c>
      <c r="I3" t="s">
        <v>388</v>
      </c>
      <c r="J3" t="s">
        <v>389</v>
      </c>
      <c r="K3" t="s">
        <v>390</v>
      </c>
      <c r="L3" t="s">
        <v>180</v>
      </c>
    </row>
    <row r="4" spans="1:12">
      <c r="A4" t="s">
        <v>320</v>
      </c>
      <c r="D4">
        <v>766</v>
      </c>
      <c r="E4">
        <v>851</v>
      </c>
      <c r="F4" s="67">
        <v>1012</v>
      </c>
      <c r="G4" s="67">
        <v>1227</v>
      </c>
      <c r="H4" s="67">
        <v>1429</v>
      </c>
      <c r="I4" s="67">
        <v>1571</v>
      </c>
      <c r="J4" s="67">
        <v>1948</v>
      </c>
      <c r="K4" s="67">
        <v>2319</v>
      </c>
      <c r="L4" s="67">
        <v>2459</v>
      </c>
    </row>
    <row r="5" spans="1:12">
      <c r="A5" t="s">
        <v>269</v>
      </c>
      <c r="D5">
        <v>10.9</v>
      </c>
      <c r="E5">
        <v>9.9</v>
      </c>
      <c r="F5">
        <v>15.3</v>
      </c>
      <c r="G5">
        <v>18.7</v>
      </c>
      <c r="H5">
        <v>22</v>
      </c>
      <c r="I5">
        <v>21.8</v>
      </c>
      <c r="J5">
        <v>21.1</v>
      </c>
      <c r="K5">
        <v>16.899999999999999</v>
      </c>
      <c r="L5">
        <v>16.899999999999999</v>
      </c>
    </row>
    <row r="6" spans="1:12">
      <c r="A6" t="s">
        <v>321</v>
      </c>
      <c r="D6">
        <v>44</v>
      </c>
      <c r="E6">
        <v>38</v>
      </c>
      <c r="F6">
        <v>110</v>
      </c>
      <c r="G6">
        <v>167</v>
      </c>
      <c r="H6">
        <v>235</v>
      </c>
      <c r="I6">
        <v>246</v>
      </c>
      <c r="J6">
        <v>291</v>
      </c>
      <c r="K6">
        <v>300</v>
      </c>
      <c r="L6">
        <v>318</v>
      </c>
    </row>
    <row r="7" spans="1:12">
      <c r="A7" t="s">
        <v>267</v>
      </c>
      <c r="D7">
        <v>5.8</v>
      </c>
      <c r="E7">
        <v>4.5</v>
      </c>
      <c r="F7">
        <v>10.9</v>
      </c>
      <c r="G7">
        <v>13.6</v>
      </c>
      <c r="H7">
        <v>16.5</v>
      </c>
      <c r="I7">
        <v>15.7</v>
      </c>
      <c r="J7">
        <v>15</v>
      </c>
      <c r="K7">
        <v>12.9</v>
      </c>
      <c r="L7">
        <v>13</v>
      </c>
    </row>
    <row r="8" spans="1:12">
      <c r="A8" t="s">
        <v>322</v>
      </c>
      <c r="D8">
        <v>41</v>
      </c>
      <c r="E8">
        <v>29</v>
      </c>
      <c r="F8">
        <v>88</v>
      </c>
      <c r="G8">
        <v>183</v>
      </c>
      <c r="H8">
        <v>193</v>
      </c>
      <c r="I8">
        <v>246</v>
      </c>
      <c r="J8">
        <v>275</v>
      </c>
      <c r="K8">
        <v>292</v>
      </c>
      <c r="L8">
        <v>394</v>
      </c>
    </row>
    <row r="9" spans="1:12">
      <c r="A9" t="s">
        <v>323</v>
      </c>
      <c r="D9">
        <v>0.78</v>
      </c>
      <c r="E9">
        <v>0.56000000000000005</v>
      </c>
      <c r="F9">
        <v>0.01</v>
      </c>
      <c r="G9">
        <v>6.91</v>
      </c>
      <c r="H9">
        <v>1.54</v>
      </c>
      <c r="I9">
        <v>1.95</v>
      </c>
      <c r="J9">
        <v>2.1800000000000002</v>
      </c>
      <c r="K9">
        <v>2.31</v>
      </c>
      <c r="L9">
        <v>3.72</v>
      </c>
    </row>
    <row r="10" spans="1:12">
      <c r="A10" t="s">
        <v>324</v>
      </c>
    </row>
    <row r="11" spans="1:12">
      <c r="A11" t="s">
        <v>263</v>
      </c>
    </row>
    <row r="12" spans="1:12">
      <c r="A12" t="s">
        <v>262</v>
      </c>
      <c r="D12">
        <v>52</v>
      </c>
      <c r="E12">
        <v>52</v>
      </c>
      <c r="F12" s="67">
        <v>17047</v>
      </c>
      <c r="G12">
        <v>27</v>
      </c>
      <c r="H12">
        <v>127</v>
      </c>
      <c r="I12">
        <v>127</v>
      </c>
      <c r="J12">
        <v>127</v>
      </c>
      <c r="K12">
        <v>127</v>
      </c>
      <c r="L12">
        <v>127</v>
      </c>
    </row>
    <row r="13" spans="1:12">
      <c r="A13" t="s">
        <v>325</v>
      </c>
      <c r="G13">
        <v>1.1599999999999999</v>
      </c>
      <c r="H13">
        <v>5.08</v>
      </c>
      <c r="I13">
        <v>7.96</v>
      </c>
      <c r="J13">
        <v>10.59</v>
      </c>
      <c r="K13">
        <v>13.24</v>
      </c>
      <c r="L13">
        <v>13.27</v>
      </c>
    </row>
    <row r="14" spans="1:12">
      <c r="A14" t="s">
        <v>326</v>
      </c>
      <c r="D14">
        <v>47</v>
      </c>
      <c r="E14">
        <v>53</v>
      </c>
      <c r="F14">
        <v>196</v>
      </c>
      <c r="G14">
        <v>174</v>
      </c>
      <c r="H14">
        <v>288</v>
      </c>
      <c r="I14">
        <v>310</v>
      </c>
      <c r="J14">
        <v>416</v>
      </c>
      <c r="K14">
        <v>407</v>
      </c>
      <c r="L14">
        <v>407</v>
      </c>
    </row>
    <row r="15" spans="1:12">
      <c r="A15" t="s">
        <v>327</v>
      </c>
      <c r="D15">
        <v>-23</v>
      </c>
      <c r="E15">
        <v>-29</v>
      </c>
      <c r="F15">
        <v>-61</v>
      </c>
      <c r="G15">
        <v>-44</v>
      </c>
      <c r="H15">
        <v>-55</v>
      </c>
      <c r="I15">
        <v>-115</v>
      </c>
      <c r="J15">
        <v>-110</v>
      </c>
      <c r="K15">
        <v>-195</v>
      </c>
      <c r="L15">
        <v>-195</v>
      </c>
    </row>
    <row r="16" spans="1:12">
      <c r="A16" t="s">
        <v>328</v>
      </c>
      <c r="D16">
        <v>24</v>
      </c>
      <c r="E16">
        <v>24</v>
      </c>
      <c r="F16">
        <v>135</v>
      </c>
      <c r="G16">
        <v>130</v>
      </c>
      <c r="H16">
        <v>234</v>
      </c>
      <c r="I16">
        <v>195</v>
      </c>
      <c r="J16">
        <v>307</v>
      </c>
      <c r="K16">
        <v>212</v>
      </c>
      <c r="L16">
        <v>212</v>
      </c>
    </row>
    <row r="17" spans="1:12">
      <c r="A17" t="s">
        <v>329</v>
      </c>
      <c r="G17">
        <v>1.89</v>
      </c>
      <c r="I17">
        <v>1.49</v>
      </c>
      <c r="J17">
        <v>1.87</v>
      </c>
      <c r="K17">
        <v>1.69</v>
      </c>
    </row>
    <row r="18" spans="1:12">
      <c r="A18" t="s">
        <v>330</v>
      </c>
      <c r="D18">
        <v>-28</v>
      </c>
      <c r="E18">
        <v>-79</v>
      </c>
      <c r="F18">
        <v>-81</v>
      </c>
      <c r="G18">
        <v>184</v>
      </c>
      <c r="H18">
        <v>328</v>
      </c>
      <c r="I18">
        <v>435</v>
      </c>
      <c r="J18">
        <v>573</v>
      </c>
      <c r="K18">
        <v>842</v>
      </c>
    </row>
    <row r="20" spans="1:12">
      <c r="A20" t="s">
        <v>255</v>
      </c>
    </row>
    <row r="21" spans="1:12">
      <c r="A21" t="s">
        <v>254</v>
      </c>
      <c r="B21" t="s">
        <v>381</v>
      </c>
      <c r="C21" t="s">
        <v>382</v>
      </c>
      <c r="D21" t="s">
        <v>383</v>
      </c>
      <c r="E21" t="s">
        <v>384</v>
      </c>
      <c r="F21" t="s">
        <v>385</v>
      </c>
      <c r="G21" t="s">
        <v>386</v>
      </c>
      <c r="H21" t="s">
        <v>387</v>
      </c>
      <c r="I21" t="s">
        <v>388</v>
      </c>
      <c r="J21" t="s">
        <v>389</v>
      </c>
      <c r="K21" t="s">
        <v>390</v>
      </c>
      <c r="L21" t="s">
        <v>180</v>
      </c>
    </row>
    <row r="22" spans="1:12">
      <c r="A22" t="s">
        <v>253</v>
      </c>
      <c r="D22">
        <v>100</v>
      </c>
      <c r="E22">
        <v>100</v>
      </c>
      <c r="F22">
        <v>100</v>
      </c>
      <c r="G22">
        <v>100</v>
      </c>
      <c r="H22">
        <v>100</v>
      </c>
      <c r="I22">
        <v>100</v>
      </c>
      <c r="J22">
        <v>100</v>
      </c>
      <c r="K22">
        <v>100</v>
      </c>
      <c r="L22">
        <v>100</v>
      </c>
    </row>
    <row r="23" spans="1:12">
      <c r="A23" t="s">
        <v>252</v>
      </c>
      <c r="D23">
        <v>89.1</v>
      </c>
      <c r="E23">
        <v>90.09</v>
      </c>
      <c r="F23">
        <v>84.69</v>
      </c>
      <c r="G23">
        <v>81.3</v>
      </c>
      <c r="H23">
        <v>78</v>
      </c>
      <c r="I23">
        <v>78.180000000000007</v>
      </c>
      <c r="J23">
        <v>78.92</v>
      </c>
      <c r="K23">
        <v>83.09</v>
      </c>
      <c r="L23">
        <v>83.09</v>
      </c>
    </row>
    <row r="24" spans="1:12">
      <c r="A24" t="s">
        <v>251</v>
      </c>
      <c r="D24">
        <v>10.9</v>
      </c>
      <c r="E24">
        <v>9.91</v>
      </c>
      <c r="F24">
        <v>15.31</v>
      </c>
      <c r="G24">
        <v>18.7</v>
      </c>
      <c r="H24">
        <v>22</v>
      </c>
      <c r="I24">
        <v>21.82</v>
      </c>
      <c r="J24">
        <v>21.08</v>
      </c>
      <c r="K24">
        <v>16.91</v>
      </c>
      <c r="L24">
        <v>16.91</v>
      </c>
    </row>
    <row r="25" spans="1:12">
      <c r="A25" t="s">
        <v>250</v>
      </c>
      <c r="D25">
        <v>1.72</v>
      </c>
      <c r="E25">
        <v>1.79</v>
      </c>
      <c r="F25">
        <v>1.07</v>
      </c>
      <c r="G25">
        <v>1.53</v>
      </c>
      <c r="H25">
        <v>1.64</v>
      </c>
      <c r="I25">
        <v>1.78</v>
      </c>
      <c r="J25">
        <v>1.75</v>
      </c>
      <c r="K25">
        <v>1.63</v>
      </c>
      <c r="L25">
        <v>1.59</v>
      </c>
    </row>
    <row r="26" spans="1:12">
      <c r="A26" t="s">
        <v>249</v>
      </c>
    </row>
    <row r="27" spans="1:12">
      <c r="A27" t="s">
        <v>248</v>
      </c>
      <c r="D27">
        <v>3.42</v>
      </c>
      <c r="E27">
        <v>3.65</v>
      </c>
      <c r="F27">
        <v>3.38</v>
      </c>
      <c r="G27">
        <v>3.54</v>
      </c>
      <c r="H27">
        <v>3.88</v>
      </c>
      <c r="I27">
        <v>4.3499999999999996</v>
      </c>
      <c r="J27">
        <v>4.3499999999999996</v>
      </c>
      <c r="K27">
        <v>2.35</v>
      </c>
      <c r="L27">
        <v>2.36</v>
      </c>
    </row>
    <row r="28" spans="1:12">
      <c r="A28" t="s">
        <v>247</v>
      </c>
      <c r="D28">
        <v>5.77</v>
      </c>
      <c r="E28">
        <v>4.46</v>
      </c>
      <c r="F28">
        <v>10.85</v>
      </c>
      <c r="G28">
        <v>13.62</v>
      </c>
      <c r="H28">
        <v>16.47</v>
      </c>
      <c r="I28">
        <v>15.7</v>
      </c>
      <c r="J28">
        <v>14.98</v>
      </c>
      <c r="K28">
        <v>12.93</v>
      </c>
      <c r="L28">
        <v>12.96</v>
      </c>
    </row>
    <row r="29" spans="1:12">
      <c r="A29" t="s">
        <v>246</v>
      </c>
      <c r="D29">
        <v>-0.3</v>
      </c>
      <c r="E29">
        <v>-0.5</v>
      </c>
      <c r="F29">
        <v>-1.43</v>
      </c>
      <c r="G29">
        <v>2</v>
      </c>
      <c r="H29">
        <v>-2.38</v>
      </c>
      <c r="I29">
        <v>0.59</v>
      </c>
      <c r="J29">
        <v>-0.3</v>
      </c>
      <c r="K29">
        <v>0.02</v>
      </c>
      <c r="L29">
        <v>3.56</v>
      </c>
    </row>
    <row r="30" spans="1:12">
      <c r="A30" t="s">
        <v>245</v>
      </c>
      <c r="D30">
        <v>5.47</v>
      </c>
      <c r="E30">
        <v>3.96</v>
      </c>
      <c r="F30">
        <v>9.42</v>
      </c>
      <c r="G30">
        <v>15.62</v>
      </c>
      <c r="H30">
        <v>14.09</v>
      </c>
      <c r="I30">
        <v>16.28</v>
      </c>
      <c r="J30">
        <v>14.69</v>
      </c>
      <c r="K30">
        <v>12.94</v>
      </c>
      <c r="L30">
        <v>16.52</v>
      </c>
    </row>
    <row r="32" spans="1:12">
      <c r="A32" t="s">
        <v>244</v>
      </c>
      <c r="B32" t="s">
        <v>381</v>
      </c>
      <c r="C32" t="s">
        <v>382</v>
      </c>
      <c r="D32" t="s">
        <v>383</v>
      </c>
      <c r="E32" t="s">
        <v>384</v>
      </c>
      <c r="F32" t="s">
        <v>385</v>
      </c>
      <c r="G32" t="s">
        <v>386</v>
      </c>
      <c r="H32" t="s">
        <v>387</v>
      </c>
      <c r="I32" t="s">
        <v>388</v>
      </c>
      <c r="J32" t="s">
        <v>389</v>
      </c>
      <c r="K32" t="s">
        <v>390</v>
      </c>
      <c r="L32" t="s">
        <v>180</v>
      </c>
    </row>
    <row r="33" spans="1:12">
      <c r="A33" t="s">
        <v>243</v>
      </c>
      <c r="D33">
        <v>2.19</v>
      </c>
      <c r="E33">
        <v>13.17</v>
      </c>
      <c r="F33">
        <v>8.02</v>
      </c>
      <c r="G33">
        <v>4.43</v>
      </c>
      <c r="H33">
        <v>4.22</v>
      </c>
      <c r="I33">
        <v>3.83</v>
      </c>
      <c r="J33">
        <v>3.84</v>
      </c>
      <c r="K33">
        <v>1.63</v>
      </c>
      <c r="L33">
        <v>2.2400000000000002</v>
      </c>
    </row>
    <row r="34" spans="1:12">
      <c r="A34" t="s">
        <v>242</v>
      </c>
      <c r="D34">
        <v>5.35</v>
      </c>
      <c r="E34">
        <v>3.44</v>
      </c>
      <c r="F34">
        <v>8.67</v>
      </c>
      <c r="G34">
        <v>14.93</v>
      </c>
      <c r="H34">
        <v>13.5</v>
      </c>
      <c r="I34">
        <v>15.66</v>
      </c>
      <c r="J34">
        <v>14.12</v>
      </c>
      <c r="K34">
        <v>12.57</v>
      </c>
      <c r="L34">
        <v>16.03</v>
      </c>
    </row>
    <row r="35" spans="1:12">
      <c r="A35" t="s">
        <v>241</v>
      </c>
      <c r="D35">
        <v>2.17</v>
      </c>
      <c r="E35">
        <v>2.1</v>
      </c>
      <c r="F35">
        <v>1.94</v>
      </c>
      <c r="G35">
        <v>1.53</v>
      </c>
      <c r="H35">
        <v>1.22</v>
      </c>
      <c r="I35">
        <v>1.04</v>
      </c>
      <c r="J35">
        <v>1.01</v>
      </c>
      <c r="K35">
        <v>0.99</v>
      </c>
    </row>
    <row r="36" spans="1:12">
      <c r="A36" t="s">
        <v>240</v>
      </c>
      <c r="D36">
        <v>11.6</v>
      </c>
      <c r="E36">
        <v>7.22</v>
      </c>
      <c r="F36">
        <v>16.829999999999998</v>
      </c>
      <c r="G36">
        <v>22.82</v>
      </c>
      <c r="H36">
        <v>16.399999999999999</v>
      </c>
      <c r="I36">
        <v>16.25</v>
      </c>
      <c r="J36">
        <v>14.33</v>
      </c>
      <c r="K36">
        <v>12.41</v>
      </c>
    </row>
    <row r="37" spans="1:12">
      <c r="A37" t="s">
        <v>239</v>
      </c>
      <c r="D37">
        <v>7.07</v>
      </c>
      <c r="E37">
        <v>6.42</v>
      </c>
      <c r="F37">
        <v>3.66</v>
      </c>
      <c r="G37">
        <v>2.21</v>
      </c>
      <c r="H37">
        <v>1.93</v>
      </c>
      <c r="I37">
        <v>1.78</v>
      </c>
      <c r="J37">
        <v>1.73</v>
      </c>
      <c r="K37">
        <v>1.67</v>
      </c>
      <c r="L37">
        <v>1.67</v>
      </c>
    </row>
    <row r="38" spans="1:12">
      <c r="A38" t="s">
        <v>238</v>
      </c>
      <c r="D38">
        <v>81.99</v>
      </c>
      <c r="E38">
        <v>48.28</v>
      </c>
      <c r="F38">
        <v>75.900000000000006</v>
      </c>
      <c r="G38">
        <v>59.11</v>
      </c>
      <c r="H38">
        <v>33.590000000000003</v>
      </c>
      <c r="I38">
        <v>29.98</v>
      </c>
      <c r="J38">
        <v>25.07</v>
      </c>
      <c r="K38">
        <v>21.06</v>
      </c>
    </row>
    <row r="39" spans="1:12">
      <c r="A39" t="s">
        <v>237</v>
      </c>
      <c r="D39">
        <v>50.83</v>
      </c>
      <c r="E39">
        <v>30.57</v>
      </c>
      <c r="F39">
        <v>52.47</v>
      </c>
      <c r="G39">
        <v>52.31</v>
      </c>
      <c r="H39">
        <v>31.95</v>
      </c>
      <c r="I39">
        <v>28.97</v>
      </c>
      <c r="J39">
        <v>24.31</v>
      </c>
      <c r="K39">
        <v>20.57</v>
      </c>
    </row>
    <row r="40" spans="1:12">
      <c r="A40" t="s">
        <v>236</v>
      </c>
      <c r="D40">
        <v>8.11</v>
      </c>
      <c r="E40">
        <v>6.3</v>
      </c>
      <c r="F40">
        <v>14.21</v>
      </c>
      <c r="G40">
        <v>40.119999999999997</v>
      </c>
      <c r="H40">
        <v>101.7</v>
      </c>
      <c r="I40">
        <v>151.47</v>
      </c>
      <c r="J40">
        <v>125.39</v>
      </c>
      <c r="K40">
        <v>131.52000000000001</v>
      </c>
      <c r="L40">
        <v>105.15</v>
      </c>
    </row>
    <row r="42" spans="1:12">
      <c r="A42" t="s">
        <v>235</v>
      </c>
    </row>
    <row r="43" spans="1:12">
      <c r="B43" t="s">
        <v>381</v>
      </c>
      <c r="C43" t="s">
        <v>382</v>
      </c>
      <c r="D43" t="s">
        <v>383</v>
      </c>
      <c r="E43" t="s">
        <v>384</v>
      </c>
      <c r="F43" t="s">
        <v>385</v>
      </c>
      <c r="G43" t="s">
        <v>386</v>
      </c>
      <c r="H43" t="s">
        <v>387</v>
      </c>
      <c r="I43" t="s">
        <v>388</v>
      </c>
      <c r="J43" t="s">
        <v>389</v>
      </c>
      <c r="K43" t="s">
        <v>390</v>
      </c>
      <c r="L43" t="s">
        <v>196</v>
      </c>
    </row>
    <row r="44" spans="1:12">
      <c r="A44" t="s">
        <v>234</v>
      </c>
    </row>
    <row r="45" spans="1:12">
      <c r="A45" t="s">
        <v>230</v>
      </c>
      <c r="E45">
        <v>11.12</v>
      </c>
      <c r="F45">
        <v>18.850000000000001</v>
      </c>
      <c r="G45">
        <v>21.3</v>
      </c>
      <c r="H45">
        <v>16.440000000000001</v>
      </c>
      <c r="I45">
        <v>9.94</v>
      </c>
      <c r="J45">
        <v>23.98</v>
      </c>
      <c r="K45">
        <v>19.05</v>
      </c>
      <c r="L45">
        <v>25.44</v>
      </c>
    </row>
    <row r="46" spans="1:12">
      <c r="A46" t="s">
        <v>229</v>
      </c>
      <c r="G46">
        <v>17.010000000000002</v>
      </c>
      <c r="H46">
        <v>18.850000000000001</v>
      </c>
      <c r="I46">
        <v>15.8</v>
      </c>
      <c r="J46">
        <v>16.649999999999999</v>
      </c>
      <c r="K46">
        <v>17.510000000000002</v>
      </c>
    </row>
    <row r="47" spans="1:12">
      <c r="A47" t="s">
        <v>228</v>
      </c>
      <c r="I47">
        <v>15.45</v>
      </c>
      <c r="J47">
        <v>18</v>
      </c>
      <c r="K47">
        <v>18.04</v>
      </c>
    </row>
    <row r="48" spans="1:12">
      <c r="A48" t="s">
        <v>227</v>
      </c>
    </row>
    <row r="49" spans="1:12">
      <c r="A49" t="s">
        <v>233</v>
      </c>
    </row>
    <row r="50" spans="1:12">
      <c r="A50" t="s">
        <v>230</v>
      </c>
      <c r="E50">
        <v>-14.05</v>
      </c>
      <c r="F50">
        <v>188.98</v>
      </c>
      <c r="G50">
        <v>52.3</v>
      </c>
      <c r="H50">
        <v>40.79</v>
      </c>
      <c r="I50">
        <v>4.76</v>
      </c>
      <c r="J50">
        <v>18.37</v>
      </c>
      <c r="K50">
        <v>2.71</v>
      </c>
      <c r="L50">
        <v>25.58</v>
      </c>
    </row>
    <row r="51" spans="1:12">
      <c r="A51" t="s">
        <v>229</v>
      </c>
      <c r="G51">
        <v>55.81</v>
      </c>
      <c r="H51">
        <v>83.67</v>
      </c>
      <c r="I51">
        <v>30.96</v>
      </c>
      <c r="J51">
        <v>20.41</v>
      </c>
      <c r="K51">
        <v>8.39</v>
      </c>
    </row>
    <row r="52" spans="1:12">
      <c r="A52" t="s">
        <v>228</v>
      </c>
      <c r="I52">
        <v>41.03</v>
      </c>
      <c r="J52">
        <v>50.35</v>
      </c>
      <c r="K52">
        <v>22.25</v>
      </c>
    </row>
    <row r="53" spans="1:12">
      <c r="A53" t="s">
        <v>227</v>
      </c>
    </row>
    <row r="54" spans="1:12">
      <c r="A54" t="s">
        <v>232</v>
      </c>
    </row>
    <row r="55" spans="1:12">
      <c r="A55" t="s">
        <v>230</v>
      </c>
      <c r="E55">
        <v>-28.64</v>
      </c>
      <c r="F55">
        <v>199.79</v>
      </c>
      <c r="G55">
        <v>108.86</v>
      </c>
      <c r="H55">
        <v>5.29</v>
      </c>
      <c r="I55">
        <v>27.53</v>
      </c>
      <c r="J55">
        <v>11.83</v>
      </c>
      <c r="K55">
        <v>6</v>
      </c>
    </row>
    <row r="56" spans="1:12">
      <c r="A56" t="s">
        <v>229</v>
      </c>
      <c r="G56">
        <v>64.709999999999994</v>
      </c>
      <c r="H56">
        <v>87.51</v>
      </c>
      <c r="I56">
        <v>41.02</v>
      </c>
      <c r="J56">
        <v>14.51</v>
      </c>
      <c r="K56">
        <v>14.77</v>
      </c>
    </row>
    <row r="57" spans="1:12">
      <c r="A57" t="s">
        <v>228</v>
      </c>
      <c r="I57">
        <v>43.1</v>
      </c>
      <c r="J57">
        <v>56.55</v>
      </c>
      <c r="K57">
        <v>27.16</v>
      </c>
    </row>
    <row r="58" spans="1:12">
      <c r="A58" t="s">
        <v>227</v>
      </c>
    </row>
    <row r="59" spans="1:12">
      <c r="A59" t="s">
        <v>231</v>
      </c>
    </row>
    <row r="60" spans="1:12">
      <c r="A60" t="s">
        <v>230</v>
      </c>
      <c r="E60">
        <v>-28.64</v>
      </c>
      <c r="F60">
        <v>199.79</v>
      </c>
      <c r="G60">
        <v>311.73</v>
      </c>
      <c r="H60">
        <v>-77.709999999999994</v>
      </c>
      <c r="I60">
        <v>26.62</v>
      </c>
      <c r="J60">
        <v>11.79</v>
      </c>
      <c r="K60">
        <v>5.96</v>
      </c>
      <c r="L60">
        <v>-335.71</v>
      </c>
    </row>
    <row r="61" spans="1:12">
      <c r="A61" t="s">
        <v>229</v>
      </c>
      <c r="G61">
        <v>106.52</v>
      </c>
      <c r="H61">
        <v>40.119999999999997</v>
      </c>
      <c r="I61">
        <v>5.13</v>
      </c>
      <c r="J61">
        <v>-31.92</v>
      </c>
      <c r="K61">
        <v>14.47</v>
      </c>
    </row>
    <row r="62" spans="1:12">
      <c r="A62" t="s">
        <v>228</v>
      </c>
      <c r="I62">
        <v>19.98</v>
      </c>
      <c r="J62">
        <v>31.24</v>
      </c>
      <c r="K62">
        <v>6.6</v>
      </c>
    </row>
    <row r="63" spans="1:12">
      <c r="A63" t="s">
        <v>227</v>
      </c>
    </row>
    <row r="65" spans="1:12">
      <c r="A65" t="s">
        <v>226</v>
      </c>
    </row>
    <row r="66" spans="1:12">
      <c r="A66" t="s">
        <v>225</v>
      </c>
      <c r="B66" t="s">
        <v>381</v>
      </c>
      <c r="C66" t="s">
        <v>382</v>
      </c>
      <c r="D66" t="s">
        <v>383</v>
      </c>
      <c r="E66" t="s">
        <v>384</v>
      </c>
      <c r="F66" t="s">
        <v>385</v>
      </c>
      <c r="G66" t="s">
        <v>386</v>
      </c>
      <c r="H66" t="s">
        <v>387</v>
      </c>
      <c r="I66" t="s">
        <v>388</v>
      </c>
      <c r="J66" t="s">
        <v>389</v>
      </c>
      <c r="K66" t="s">
        <v>390</v>
      </c>
      <c r="L66" t="s">
        <v>180</v>
      </c>
    </row>
    <row r="67" spans="1:12">
      <c r="A67" t="s">
        <v>224</v>
      </c>
      <c r="E67">
        <v>11.86</v>
      </c>
      <c r="F67">
        <v>271.44</v>
      </c>
      <c r="G67">
        <v>-11.39</v>
      </c>
      <c r="H67">
        <v>66.03</v>
      </c>
      <c r="I67">
        <v>7.62</v>
      </c>
      <c r="J67">
        <v>34.090000000000003</v>
      </c>
      <c r="K67">
        <v>-2.35</v>
      </c>
    </row>
    <row r="68" spans="1:12">
      <c r="A68" t="s">
        <v>223</v>
      </c>
      <c r="E68">
        <v>-0.15</v>
      </c>
      <c r="F68">
        <v>459.1</v>
      </c>
      <c r="G68">
        <v>-3.34</v>
      </c>
      <c r="H68">
        <v>79.290000000000006</v>
      </c>
      <c r="I68">
        <v>-16.55</v>
      </c>
      <c r="J68">
        <v>57.46</v>
      </c>
      <c r="K68">
        <v>-30.92</v>
      </c>
    </row>
    <row r="69" spans="1:12">
      <c r="A69" t="s">
        <v>222</v>
      </c>
      <c r="D69">
        <v>3.01</v>
      </c>
      <c r="E69">
        <v>3.38</v>
      </c>
      <c r="F69">
        <v>6.08</v>
      </c>
      <c r="G69">
        <v>3.55</v>
      </c>
      <c r="H69">
        <v>3.86</v>
      </c>
      <c r="I69">
        <v>7.37</v>
      </c>
      <c r="J69">
        <v>5.63</v>
      </c>
      <c r="K69">
        <v>8.4</v>
      </c>
      <c r="L69">
        <v>7.93</v>
      </c>
    </row>
    <row r="70" spans="1:12">
      <c r="A70" t="s">
        <v>221</v>
      </c>
      <c r="D70">
        <v>3.15</v>
      </c>
      <c r="E70">
        <v>2.83</v>
      </c>
      <c r="F70">
        <v>13.33</v>
      </c>
      <c r="G70">
        <v>10.62</v>
      </c>
      <c r="H70">
        <v>16.36</v>
      </c>
      <c r="I70">
        <v>12.42</v>
      </c>
      <c r="J70">
        <v>15.77</v>
      </c>
      <c r="K70">
        <v>9.15</v>
      </c>
      <c r="L70">
        <v>8.6300000000000008</v>
      </c>
    </row>
    <row r="71" spans="1:12">
      <c r="A71" t="s">
        <v>220</v>
      </c>
      <c r="D71">
        <v>0.59</v>
      </c>
      <c r="E71">
        <v>0.82</v>
      </c>
      <c r="F71">
        <v>1.54</v>
      </c>
      <c r="G71">
        <v>0.71</v>
      </c>
      <c r="H71">
        <v>1.21</v>
      </c>
      <c r="I71">
        <v>0.79</v>
      </c>
      <c r="J71">
        <v>1.1200000000000001</v>
      </c>
      <c r="K71">
        <v>0.73</v>
      </c>
      <c r="L71">
        <v>0.54</v>
      </c>
    </row>
    <row r="73" spans="1:12">
      <c r="A73" t="s">
        <v>219</v>
      </c>
    </row>
    <row r="74" spans="1:12">
      <c r="A74" t="s">
        <v>218</v>
      </c>
      <c r="B74" t="s">
        <v>381</v>
      </c>
      <c r="C74" t="s">
        <v>382</v>
      </c>
      <c r="D74" t="s">
        <v>383</v>
      </c>
      <c r="E74" t="s">
        <v>384</v>
      </c>
      <c r="F74" t="s">
        <v>385</v>
      </c>
      <c r="G74" t="s">
        <v>386</v>
      </c>
      <c r="H74" t="s">
        <v>387</v>
      </c>
      <c r="I74" t="s">
        <v>388</v>
      </c>
      <c r="J74" t="s">
        <v>389</v>
      </c>
      <c r="K74" t="s">
        <v>390</v>
      </c>
      <c r="L74" t="s">
        <v>196</v>
      </c>
    </row>
    <row r="75" spans="1:12">
      <c r="A75" t="s">
        <v>217</v>
      </c>
      <c r="D75">
        <v>23.92</v>
      </c>
      <c r="E75">
        <v>22.65</v>
      </c>
      <c r="F75">
        <v>31.88</v>
      </c>
      <c r="G75">
        <v>44.06</v>
      </c>
      <c r="H75">
        <v>48.55</v>
      </c>
      <c r="I75">
        <v>45.69</v>
      </c>
      <c r="J75">
        <v>45.73</v>
      </c>
      <c r="K75">
        <v>51.46</v>
      </c>
      <c r="L75">
        <v>51.46</v>
      </c>
    </row>
    <row r="76" spans="1:12">
      <c r="A76" t="s">
        <v>216</v>
      </c>
      <c r="D76">
        <v>8.76</v>
      </c>
      <c r="E76">
        <v>15.51</v>
      </c>
      <c r="F76">
        <v>4.3</v>
      </c>
      <c r="G76">
        <v>4.12</v>
      </c>
      <c r="H76">
        <v>4.32</v>
      </c>
      <c r="I76">
        <v>2.86</v>
      </c>
      <c r="J76">
        <v>3.81</v>
      </c>
      <c r="K76">
        <v>4.8499999999999996</v>
      </c>
      <c r="L76">
        <v>4.8499999999999996</v>
      </c>
    </row>
    <row r="77" spans="1:12">
      <c r="A77" t="s">
        <v>215</v>
      </c>
      <c r="D77">
        <v>1.03</v>
      </c>
      <c r="E77">
        <v>1.18</v>
      </c>
      <c r="F77">
        <v>1.06</v>
      </c>
      <c r="G77">
        <v>0.86</v>
      </c>
      <c r="H77">
        <v>1.32</v>
      </c>
      <c r="I77">
        <v>1.47</v>
      </c>
      <c r="J77">
        <v>1.01</v>
      </c>
      <c r="K77">
        <v>1.24</v>
      </c>
      <c r="L77">
        <v>1.24</v>
      </c>
    </row>
    <row r="78" spans="1:12">
      <c r="A78" t="s">
        <v>214</v>
      </c>
      <c r="D78">
        <v>17.97</v>
      </c>
      <c r="E78">
        <v>1.79</v>
      </c>
      <c r="F78">
        <v>7.94</v>
      </c>
      <c r="G78">
        <v>8.68</v>
      </c>
      <c r="H78">
        <v>5.51</v>
      </c>
      <c r="I78">
        <v>6.21</v>
      </c>
      <c r="J78">
        <v>6.92</v>
      </c>
      <c r="K78">
        <v>8.51</v>
      </c>
      <c r="L78">
        <v>8.51</v>
      </c>
    </row>
    <row r="79" spans="1:12">
      <c r="A79" t="s">
        <v>213</v>
      </c>
      <c r="D79">
        <v>51.68</v>
      </c>
      <c r="E79">
        <v>41.14</v>
      </c>
      <c r="F79">
        <v>45.19</v>
      </c>
      <c r="G79">
        <v>57.72</v>
      </c>
      <c r="H79">
        <v>59.7</v>
      </c>
      <c r="I79">
        <v>56.22</v>
      </c>
      <c r="J79">
        <v>57.47</v>
      </c>
      <c r="K79">
        <v>66.06</v>
      </c>
      <c r="L79">
        <v>66.06</v>
      </c>
    </row>
    <row r="80" spans="1:12">
      <c r="A80" t="s">
        <v>212</v>
      </c>
      <c r="D80">
        <v>27.25</v>
      </c>
      <c r="E80">
        <v>34.33</v>
      </c>
      <c r="F80">
        <v>37.909999999999997</v>
      </c>
      <c r="G80">
        <v>24.21</v>
      </c>
      <c r="H80">
        <v>26.55</v>
      </c>
      <c r="I80">
        <v>29.81</v>
      </c>
      <c r="J80">
        <v>31.95</v>
      </c>
      <c r="K80">
        <v>25.78</v>
      </c>
      <c r="L80">
        <v>25.78</v>
      </c>
    </row>
    <row r="81" spans="1:12">
      <c r="A81" t="s">
        <v>211</v>
      </c>
      <c r="D81">
        <v>0.25</v>
      </c>
      <c r="E81">
        <v>0.53</v>
      </c>
      <c r="F81">
        <v>0.51</v>
      </c>
      <c r="G81">
        <v>0.31</v>
      </c>
      <c r="H81">
        <v>0.43</v>
      </c>
      <c r="I81">
        <v>0.61</v>
      </c>
      <c r="J81">
        <v>0.82</v>
      </c>
      <c r="K81">
        <v>0.8</v>
      </c>
      <c r="L81">
        <v>0.8</v>
      </c>
    </row>
    <row r="82" spans="1:12">
      <c r="A82" t="s">
        <v>210</v>
      </c>
      <c r="D82">
        <v>20.82</v>
      </c>
      <c r="E82">
        <v>24</v>
      </c>
      <c r="F82">
        <v>16.39</v>
      </c>
      <c r="G82">
        <v>17.760000000000002</v>
      </c>
      <c r="H82">
        <v>13.33</v>
      </c>
      <c r="I82">
        <v>13.36</v>
      </c>
      <c r="J82">
        <v>9.75</v>
      </c>
      <c r="K82">
        <v>7.35</v>
      </c>
      <c r="L82">
        <v>7.35</v>
      </c>
    </row>
    <row r="83" spans="1:12">
      <c r="A83" t="s">
        <v>209</v>
      </c>
      <c r="D83">
        <v>100</v>
      </c>
      <c r="E83">
        <v>100</v>
      </c>
      <c r="F83">
        <v>100</v>
      </c>
      <c r="G83">
        <v>100</v>
      </c>
      <c r="H83">
        <v>100</v>
      </c>
      <c r="I83">
        <v>100</v>
      </c>
      <c r="J83">
        <v>100</v>
      </c>
      <c r="K83">
        <v>100</v>
      </c>
      <c r="L83">
        <v>100</v>
      </c>
    </row>
    <row r="84" spans="1:12">
      <c r="A84" t="s">
        <v>208</v>
      </c>
      <c r="D84">
        <v>10.68</v>
      </c>
      <c r="E84">
        <v>25.05</v>
      </c>
      <c r="F84">
        <v>8.25</v>
      </c>
      <c r="G84">
        <v>3.78</v>
      </c>
      <c r="H84">
        <v>3.47</v>
      </c>
      <c r="I84">
        <v>4.25</v>
      </c>
      <c r="J84">
        <v>2.81</v>
      </c>
      <c r="K84">
        <v>3.09</v>
      </c>
      <c r="L84">
        <v>3.09</v>
      </c>
    </row>
    <row r="85" spans="1:12">
      <c r="A85" t="s">
        <v>207</v>
      </c>
      <c r="D85">
        <v>0.13</v>
      </c>
      <c r="E85">
        <v>4.66</v>
      </c>
      <c r="F85">
        <v>10.06</v>
      </c>
      <c r="G85">
        <v>0.03</v>
      </c>
      <c r="H85">
        <v>0.02</v>
      </c>
      <c r="I85">
        <v>0.02</v>
      </c>
      <c r="J85">
        <v>0.01</v>
      </c>
      <c r="K85">
        <v>0.01</v>
      </c>
      <c r="L85">
        <v>0.01</v>
      </c>
    </row>
    <row r="86" spans="1:12">
      <c r="A86" t="s">
        <v>206</v>
      </c>
      <c r="D86">
        <v>0.04</v>
      </c>
      <c r="F86">
        <v>0.18</v>
      </c>
      <c r="G86">
        <v>0.4</v>
      </c>
      <c r="H86">
        <v>0.24</v>
      </c>
      <c r="I86">
        <v>0.14000000000000001</v>
      </c>
      <c r="J86">
        <v>0.08</v>
      </c>
    </row>
    <row r="87" spans="1:12">
      <c r="A87" t="s">
        <v>205</v>
      </c>
    </row>
    <row r="88" spans="1:12">
      <c r="A88" t="s">
        <v>204</v>
      </c>
      <c r="D88">
        <v>48.84</v>
      </c>
      <c r="E88">
        <v>28.88</v>
      </c>
      <c r="F88">
        <v>40.590000000000003</v>
      </c>
      <c r="G88">
        <v>35.450000000000003</v>
      </c>
      <c r="H88">
        <v>31.29</v>
      </c>
      <c r="I88">
        <v>26.19</v>
      </c>
      <c r="J88">
        <v>27.84</v>
      </c>
      <c r="K88">
        <v>30.03</v>
      </c>
      <c r="L88">
        <v>30.03</v>
      </c>
    </row>
    <row r="89" spans="1:12">
      <c r="A89" t="s">
        <v>203</v>
      </c>
      <c r="D89">
        <v>59.69</v>
      </c>
      <c r="E89">
        <v>58.6</v>
      </c>
      <c r="F89">
        <v>59.08</v>
      </c>
      <c r="G89">
        <v>39.67</v>
      </c>
      <c r="H89">
        <v>35.020000000000003</v>
      </c>
      <c r="I89">
        <v>30.6</v>
      </c>
      <c r="J89">
        <v>30.74</v>
      </c>
      <c r="K89">
        <v>33.130000000000003</v>
      </c>
      <c r="L89">
        <v>33.130000000000003</v>
      </c>
    </row>
    <row r="90" spans="1:12">
      <c r="A90" t="s">
        <v>202</v>
      </c>
      <c r="D90">
        <v>10.6</v>
      </c>
      <c r="E90">
        <v>8.73</v>
      </c>
      <c r="G90">
        <v>2.65</v>
      </c>
      <c r="H90">
        <v>2.02</v>
      </c>
      <c r="I90">
        <v>1.58</v>
      </c>
      <c r="J90">
        <v>1.24</v>
      </c>
      <c r="K90">
        <v>1.04</v>
      </c>
      <c r="L90">
        <v>1.04</v>
      </c>
    </row>
    <row r="91" spans="1:12">
      <c r="A91" t="s">
        <v>201</v>
      </c>
      <c r="D91">
        <v>15.56</v>
      </c>
      <c r="E91">
        <v>17.09</v>
      </c>
      <c r="F91">
        <v>13.59</v>
      </c>
      <c r="G91">
        <v>12.62</v>
      </c>
      <c r="H91">
        <v>11.25</v>
      </c>
      <c r="I91">
        <v>11.67</v>
      </c>
      <c r="J91">
        <v>10.050000000000001</v>
      </c>
      <c r="K91">
        <v>6.1</v>
      </c>
      <c r="L91">
        <v>6.1</v>
      </c>
    </row>
    <row r="92" spans="1:12">
      <c r="A92" t="s">
        <v>200</v>
      </c>
      <c r="D92">
        <v>85.85</v>
      </c>
      <c r="E92">
        <v>84.42</v>
      </c>
      <c r="F92">
        <v>72.67</v>
      </c>
      <c r="G92">
        <v>54.93</v>
      </c>
      <c r="H92">
        <v>48.29</v>
      </c>
      <c r="I92">
        <v>43.85</v>
      </c>
      <c r="J92">
        <v>42.03</v>
      </c>
      <c r="K92">
        <v>40.270000000000003</v>
      </c>
      <c r="L92">
        <v>40.270000000000003</v>
      </c>
    </row>
    <row r="93" spans="1:12">
      <c r="A93" t="s">
        <v>199</v>
      </c>
      <c r="D93">
        <v>14.15</v>
      </c>
      <c r="E93">
        <v>15.58</v>
      </c>
      <c r="F93">
        <v>27.33</v>
      </c>
      <c r="G93">
        <v>45.07</v>
      </c>
      <c r="H93">
        <v>51.71</v>
      </c>
      <c r="I93">
        <v>56.15</v>
      </c>
      <c r="J93">
        <v>57.97</v>
      </c>
      <c r="K93">
        <v>59.73</v>
      </c>
      <c r="L93">
        <v>59.73</v>
      </c>
    </row>
    <row r="94" spans="1:12">
      <c r="A94" t="s">
        <v>198</v>
      </c>
      <c r="B94">
        <v>100</v>
      </c>
      <c r="C94">
        <v>100</v>
      </c>
      <c r="D94">
        <v>100</v>
      </c>
      <c r="E94">
        <v>100</v>
      </c>
      <c r="F94">
        <v>100</v>
      </c>
      <c r="G94">
        <v>100</v>
      </c>
      <c r="H94">
        <v>100</v>
      </c>
      <c r="I94">
        <v>100</v>
      </c>
      <c r="J94">
        <v>100</v>
      </c>
      <c r="K94">
        <v>100</v>
      </c>
      <c r="L94">
        <v>100</v>
      </c>
    </row>
    <row r="96" spans="1:12">
      <c r="A96" t="s">
        <v>197</v>
      </c>
      <c r="B96" t="s">
        <v>381</v>
      </c>
      <c r="C96" t="s">
        <v>382</v>
      </c>
      <c r="D96" t="s">
        <v>383</v>
      </c>
      <c r="E96" t="s">
        <v>384</v>
      </c>
      <c r="F96" t="s">
        <v>385</v>
      </c>
      <c r="G96" t="s">
        <v>386</v>
      </c>
      <c r="H96" t="s">
        <v>387</v>
      </c>
      <c r="I96" t="s">
        <v>388</v>
      </c>
      <c r="J96" t="s">
        <v>389</v>
      </c>
      <c r="K96" t="s">
        <v>390</v>
      </c>
      <c r="L96" t="s">
        <v>196</v>
      </c>
    </row>
    <row r="97" spans="1:12">
      <c r="A97" t="s">
        <v>168</v>
      </c>
      <c r="D97">
        <v>0.87</v>
      </c>
      <c r="E97">
        <v>0.7</v>
      </c>
      <c r="F97">
        <v>0.76</v>
      </c>
      <c r="G97">
        <v>1.46</v>
      </c>
      <c r="H97">
        <v>1.7</v>
      </c>
      <c r="I97">
        <v>1.84</v>
      </c>
      <c r="J97">
        <v>1.87</v>
      </c>
      <c r="K97">
        <v>1.99</v>
      </c>
      <c r="L97">
        <v>1.99</v>
      </c>
    </row>
    <row r="98" spans="1:12">
      <c r="A98" t="s">
        <v>195</v>
      </c>
      <c r="D98">
        <v>0.67</v>
      </c>
      <c r="E98">
        <v>0.65</v>
      </c>
      <c r="F98">
        <v>0.73</v>
      </c>
      <c r="G98">
        <v>1.33</v>
      </c>
      <c r="H98">
        <v>1.66</v>
      </c>
      <c r="I98">
        <v>1.77</v>
      </c>
      <c r="J98">
        <v>1.78</v>
      </c>
      <c r="K98">
        <v>1.89</v>
      </c>
      <c r="L98">
        <v>1.89</v>
      </c>
    </row>
    <row r="99" spans="1:12">
      <c r="A99" t="s">
        <v>194</v>
      </c>
      <c r="D99">
        <v>7.07</v>
      </c>
      <c r="E99">
        <v>6.42</v>
      </c>
      <c r="F99">
        <v>3.66</v>
      </c>
      <c r="G99">
        <v>2.21</v>
      </c>
      <c r="H99">
        <v>1.93</v>
      </c>
      <c r="I99">
        <v>1.78</v>
      </c>
      <c r="J99">
        <v>1.73</v>
      </c>
      <c r="K99">
        <v>1.67</v>
      </c>
      <c r="L99">
        <v>1.67</v>
      </c>
    </row>
    <row r="100" spans="1:12">
      <c r="A100" t="s">
        <v>193</v>
      </c>
      <c r="D100">
        <v>0.75</v>
      </c>
      <c r="E100">
        <v>0.6</v>
      </c>
      <c r="F100">
        <v>0.03</v>
      </c>
      <c r="G100">
        <v>7.0000000000000007E-2</v>
      </c>
      <c r="H100">
        <v>0.05</v>
      </c>
      <c r="I100">
        <v>0.03</v>
      </c>
      <c r="J100">
        <v>0.03</v>
      </c>
      <c r="K100">
        <v>0.02</v>
      </c>
      <c r="L100">
        <v>0.02</v>
      </c>
    </row>
    <row r="102" spans="1:12">
      <c r="A102" t="s">
        <v>192</v>
      </c>
    </row>
    <row r="103" spans="1:12">
      <c r="A103" t="s">
        <v>191</v>
      </c>
      <c r="B103" t="s">
        <v>381</v>
      </c>
      <c r="C103" t="s">
        <v>382</v>
      </c>
      <c r="D103" t="s">
        <v>383</v>
      </c>
      <c r="E103" t="s">
        <v>384</v>
      </c>
      <c r="F103" t="s">
        <v>385</v>
      </c>
      <c r="G103" t="s">
        <v>386</v>
      </c>
      <c r="H103" t="s">
        <v>387</v>
      </c>
      <c r="I103" t="s">
        <v>388</v>
      </c>
      <c r="J103" t="s">
        <v>389</v>
      </c>
      <c r="K103" t="s">
        <v>390</v>
      </c>
      <c r="L103" t="s">
        <v>180</v>
      </c>
    </row>
    <row r="104" spans="1:12">
      <c r="A104" t="s">
        <v>179</v>
      </c>
      <c r="D104">
        <v>14.74</v>
      </c>
      <c r="E104">
        <v>21.83</v>
      </c>
      <c r="F104">
        <v>17.329999999999998</v>
      </c>
      <c r="G104">
        <v>9.99</v>
      </c>
      <c r="H104">
        <v>12.71</v>
      </c>
      <c r="I104">
        <v>12.31</v>
      </c>
      <c r="J104">
        <v>12.2</v>
      </c>
      <c r="K104">
        <v>16.2</v>
      </c>
    </row>
    <row r="105" spans="1:12">
      <c r="A105" t="s">
        <v>178</v>
      </c>
      <c r="D105">
        <v>1.94</v>
      </c>
      <c r="E105">
        <v>2.15</v>
      </c>
      <c r="F105">
        <v>2.4700000000000002</v>
      </c>
      <c r="G105">
        <v>2.75</v>
      </c>
      <c r="H105">
        <v>4.32</v>
      </c>
      <c r="I105">
        <v>6.31</v>
      </c>
      <c r="J105">
        <v>5.52</v>
      </c>
      <c r="K105">
        <v>5.05</v>
      </c>
    </row>
    <row r="106" spans="1:12">
      <c r="A106" t="s">
        <v>177</v>
      </c>
      <c r="D106">
        <v>20.170000000000002</v>
      </c>
      <c r="E106">
        <v>36.22</v>
      </c>
      <c r="F106">
        <v>34.67</v>
      </c>
      <c r="G106">
        <v>15.89</v>
      </c>
      <c r="H106">
        <v>13.88</v>
      </c>
      <c r="I106">
        <v>17.579999999999998</v>
      </c>
      <c r="J106">
        <v>15.69</v>
      </c>
      <c r="K106">
        <v>13.17</v>
      </c>
    </row>
    <row r="107" spans="1:12">
      <c r="A107" t="s">
        <v>176</v>
      </c>
      <c r="D107">
        <v>-3.49</v>
      </c>
      <c r="E107">
        <v>-12.24</v>
      </c>
      <c r="F107">
        <v>-14.86</v>
      </c>
      <c r="G107">
        <v>-3.15</v>
      </c>
      <c r="H107">
        <v>3.15</v>
      </c>
      <c r="I107">
        <v>1.05</v>
      </c>
      <c r="J107">
        <v>2.02</v>
      </c>
      <c r="K107">
        <v>8.07</v>
      </c>
    </row>
    <row r="108" spans="1:12">
      <c r="A108" t="s">
        <v>175</v>
      </c>
      <c r="D108">
        <v>24.76</v>
      </c>
      <c r="E108">
        <v>16.72</v>
      </c>
      <c r="F108">
        <v>21.06</v>
      </c>
      <c r="G108">
        <v>36.53</v>
      </c>
      <c r="H108">
        <v>28.73</v>
      </c>
      <c r="I108">
        <v>29.65</v>
      </c>
      <c r="J108">
        <v>29.92</v>
      </c>
      <c r="K108">
        <v>22.54</v>
      </c>
    </row>
    <row r="109" spans="1:12">
      <c r="A109" t="s">
        <v>174</v>
      </c>
      <c r="D109">
        <v>188.04</v>
      </c>
      <c r="E109">
        <v>169.87</v>
      </c>
      <c r="F109">
        <v>147.36000000000001</v>
      </c>
      <c r="G109">
        <v>132.77000000000001</v>
      </c>
      <c r="H109">
        <v>84.45</v>
      </c>
      <c r="I109">
        <v>57.8</v>
      </c>
      <c r="J109">
        <v>66.12</v>
      </c>
      <c r="K109">
        <v>72.3</v>
      </c>
    </row>
    <row r="110" spans="1:12">
      <c r="A110" t="s">
        <v>173</v>
      </c>
      <c r="D110">
        <v>7.96</v>
      </c>
      <c r="E110">
        <v>6.72</v>
      </c>
      <c r="F110">
        <v>5.34</v>
      </c>
      <c r="G110">
        <v>5.23</v>
      </c>
      <c r="H110">
        <v>4.76</v>
      </c>
      <c r="I110">
        <v>3.66</v>
      </c>
      <c r="J110">
        <v>3.27</v>
      </c>
      <c r="K110">
        <v>3.45</v>
      </c>
    </row>
    <row r="111" spans="1:12">
      <c r="A111" t="s">
        <v>172</v>
      </c>
      <c r="D111">
        <v>2.17</v>
      </c>
      <c r="E111">
        <v>2.1</v>
      </c>
      <c r="F111">
        <v>1.94</v>
      </c>
      <c r="G111">
        <v>1.53</v>
      </c>
      <c r="H111">
        <v>1.22</v>
      </c>
      <c r="I111">
        <v>1.04</v>
      </c>
      <c r="J111">
        <v>1.01</v>
      </c>
      <c r="K111">
        <v>0.99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1"/>
  <sheetViews>
    <sheetView workbookViewId="0"/>
  </sheetViews>
  <sheetFormatPr defaultRowHeight="14.5"/>
  <sheetData>
    <row r="1" spans="1:12">
      <c r="A1" t="s">
        <v>425</v>
      </c>
    </row>
    <row r="2" spans="1:12">
      <c r="A2" t="s">
        <v>271</v>
      </c>
    </row>
    <row r="3" spans="1:12">
      <c r="B3" t="s">
        <v>190</v>
      </c>
      <c r="C3" t="s">
        <v>189</v>
      </c>
      <c r="D3" t="s">
        <v>188</v>
      </c>
      <c r="E3" t="s">
        <v>187</v>
      </c>
      <c r="F3" t="s">
        <v>186</v>
      </c>
      <c r="G3" t="s">
        <v>185</v>
      </c>
      <c r="H3" t="s">
        <v>184</v>
      </c>
      <c r="I3" t="s">
        <v>183</v>
      </c>
      <c r="J3" t="s">
        <v>182</v>
      </c>
      <c r="K3" t="s">
        <v>181</v>
      </c>
      <c r="L3" t="s">
        <v>180</v>
      </c>
    </row>
    <row r="4" spans="1:12">
      <c r="A4" t="s">
        <v>320</v>
      </c>
      <c r="C4" s="67">
        <v>7889</v>
      </c>
      <c r="D4" s="67">
        <v>16103</v>
      </c>
      <c r="E4" s="67">
        <v>18117</v>
      </c>
      <c r="F4" s="67">
        <v>18569</v>
      </c>
      <c r="G4" s="67">
        <v>20170</v>
      </c>
      <c r="H4" s="67">
        <v>22858</v>
      </c>
      <c r="I4" s="67">
        <v>22567</v>
      </c>
      <c r="J4" s="67">
        <v>22972</v>
      </c>
      <c r="K4" s="67">
        <v>24406</v>
      </c>
      <c r="L4" s="67">
        <v>25289</v>
      </c>
    </row>
    <row r="5" spans="1:12">
      <c r="A5" t="s">
        <v>269</v>
      </c>
      <c r="E5">
        <v>22.7</v>
      </c>
      <c r="F5">
        <v>25.9</v>
      </c>
      <c r="G5">
        <v>28.7</v>
      </c>
      <c r="H5">
        <v>33.1</v>
      </c>
      <c r="I5">
        <v>34.700000000000003</v>
      </c>
      <c r="J5">
        <v>35.9</v>
      </c>
      <c r="K5">
        <v>36.299999999999997</v>
      </c>
      <c r="L5">
        <v>32.6</v>
      </c>
    </row>
    <row r="6" spans="1:12">
      <c r="A6" t="s">
        <v>321</v>
      </c>
      <c r="C6">
        <v>360</v>
      </c>
      <c r="D6">
        <v>616</v>
      </c>
      <c r="E6">
        <v>-251</v>
      </c>
      <c r="F6">
        <v>596</v>
      </c>
      <c r="G6" s="67">
        <v>1179</v>
      </c>
      <c r="H6" s="67">
        <v>2436</v>
      </c>
      <c r="I6" s="67">
        <v>2598</v>
      </c>
      <c r="J6" s="67">
        <v>2741</v>
      </c>
      <c r="K6" s="67">
        <v>3751</v>
      </c>
      <c r="L6" s="67">
        <v>3099</v>
      </c>
    </row>
    <row r="7" spans="1:12">
      <c r="A7" t="s">
        <v>267</v>
      </c>
      <c r="C7">
        <v>4.5999999999999996</v>
      </c>
      <c r="D7">
        <v>3.8</v>
      </c>
      <c r="E7">
        <v>-1.4</v>
      </c>
      <c r="F7">
        <v>3.2</v>
      </c>
      <c r="G7">
        <v>5.8</v>
      </c>
      <c r="H7">
        <v>10.7</v>
      </c>
      <c r="I7">
        <v>11.5</v>
      </c>
      <c r="J7">
        <v>11.9</v>
      </c>
      <c r="K7">
        <v>15.4</v>
      </c>
      <c r="L7">
        <v>12.3</v>
      </c>
    </row>
    <row r="8" spans="1:12">
      <c r="A8" t="s">
        <v>322</v>
      </c>
      <c r="C8">
        <v>197</v>
      </c>
      <c r="D8">
        <v>562</v>
      </c>
      <c r="E8">
        <v>-943</v>
      </c>
      <c r="F8">
        <v>122</v>
      </c>
      <c r="G8">
        <v>982</v>
      </c>
      <c r="H8" s="67">
        <v>1495</v>
      </c>
      <c r="I8" s="67">
        <v>1931</v>
      </c>
      <c r="J8" s="67">
        <v>2001</v>
      </c>
      <c r="K8" s="67">
        <v>2885</v>
      </c>
      <c r="L8" s="67">
        <v>2283</v>
      </c>
    </row>
    <row r="9" spans="1:12">
      <c r="A9" t="s">
        <v>323</v>
      </c>
      <c r="C9">
        <v>0.17</v>
      </c>
      <c r="D9">
        <v>0.28999999999999998</v>
      </c>
      <c r="E9">
        <v>-0.39</v>
      </c>
      <c r="F9">
        <v>0.06</v>
      </c>
      <c r="G9">
        <v>0.46</v>
      </c>
      <c r="H9">
        <v>0.7</v>
      </c>
      <c r="I9">
        <v>0.89</v>
      </c>
      <c r="J9">
        <v>0.92</v>
      </c>
      <c r="K9">
        <v>1.37</v>
      </c>
      <c r="L9">
        <v>1.1000000000000001</v>
      </c>
    </row>
    <row r="10" spans="1:12">
      <c r="A10" t="s">
        <v>324</v>
      </c>
      <c r="H10">
        <v>0.1</v>
      </c>
      <c r="I10">
        <v>0.21</v>
      </c>
      <c r="J10">
        <v>0.13</v>
      </c>
      <c r="K10">
        <v>0.28999999999999998</v>
      </c>
      <c r="L10">
        <v>0.31</v>
      </c>
    </row>
    <row r="11" spans="1:12">
      <c r="A11" t="s">
        <v>263</v>
      </c>
      <c r="I11">
        <v>24</v>
      </c>
      <c r="J11">
        <v>11.6</v>
      </c>
      <c r="K11">
        <v>19.399999999999999</v>
      </c>
      <c r="L11">
        <v>28</v>
      </c>
    </row>
    <row r="12" spans="1:12">
      <c r="A12" t="s">
        <v>262</v>
      </c>
      <c r="C12" s="67">
        <v>1153</v>
      </c>
      <c r="D12" s="67">
        <v>2005</v>
      </c>
      <c r="E12" s="67">
        <v>2068</v>
      </c>
      <c r="F12" s="67">
        <v>1945</v>
      </c>
      <c r="G12" s="67">
        <v>2162</v>
      </c>
      <c r="H12" s="67">
        <v>2160</v>
      </c>
      <c r="I12" s="67">
        <v>2211</v>
      </c>
      <c r="J12" s="67">
        <v>2179</v>
      </c>
      <c r="K12" s="67">
        <v>2113</v>
      </c>
      <c r="L12" s="67">
        <v>2086</v>
      </c>
    </row>
    <row r="13" spans="1:12">
      <c r="A13" t="s">
        <v>325</v>
      </c>
      <c r="D13">
        <v>3.47</v>
      </c>
      <c r="E13">
        <v>3.39</v>
      </c>
      <c r="F13">
        <v>1.43</v>
      </c>
      <c r="G13">
        <v>2.54</v>
      </c>
      <c r="H13">
        <v>2.58</v>
      </c>
      <c r="I13">
        <v>2.23</v>
      </c>
      <c r="J13">
        <v>2.77</v>
      </c>
      <c r="K13">
        <v>4.4800000000000004</v>
      </c>
      <c r="L13">
        <v>3.66</v>
      </c>
    </row>
    <row r="14" spans="1:12">
      <c r="A14" t="s">
        <v>326</v>
      </c>
      <c r="C14">
        <v>936</v>
      </c>
      <c r="D14">
        <v>770</v>
      </c>
      <c r="E14">
        <v>339</v>
      </c>
      <c r="F14" s="67">
        <v>1218</v>
      </c>
      <c r="G14" s="67">
        <v>1862</v>
      </c>
      <c r="H14" s="67">
        <v>1968</v>
      </c>
      <c r="I14" s="67">
        <v>2645</v>
      </c>
      <c r="J14" s="67">
        <v>3513</v>
      </c>
      <c r="K14" s="67">
        <v>3236</v>
      </c>
      <c r="L14" s="67">
        <v>3802</v>
      </c>
    </row>
    <row r="15" spans="1:12">
      <c r="A15" t="s">
        <v>327</v>
      </c>
      <c r="C15">
        <v>-641</v>
      </c>
      <c r="D15" s="67">
        <v>-1071</v>
      </c>
      <c r="E15" s="67">
        <v>-1239</v>
      </c>
      <c r="F15" s="67">
        <v>-2196</v>
      </c>
      <c r="G15" s="67">
        <v>-2622</v>
      </c>
      <c r="H15" s="67">
        <v>-2040</v>
      </c>
      <c r="I15" s="67">
        <v>-3038</v>
      </c>
      <c r="J15" s="67">
        <v>-1490</v>
      </c>
      <c r="K15" s="67">
        <v>-2802</v>
      </c>
      <c r="L15" s="67">
        <v>-3045</v>
      </c>
    </row>
    <row r="16" spans="1:12">
      <c r="A16" t="s">
        <v>328</v>
      </c>
      <c r="C16">
        <v>295</v>
      </c>
      <c r="D16">
        <v>-301</v>
      </c>
      <c r="E16">
        <v>-900</v>
      </c>
      <c r="F16">
        <v>-978</v>
      </c>
      <c r="G16">
        <v>-760</v>
      </c>
      <c r="H16">
        <v>-72</v>
      </c>
      <c r="I16">
        <v>-393</v>
      </c>
      <c r="J16" s="67">
        <v>2023</v>
      </c>
      <c r="K16">
        <v>434</v>
      </c>
      <c r="L16">
        <v>757</v>
      </c>
    </row>
    <row r="17" spans="1:12">
      <c r="A17" t="s">
        <v>329</v>
      </c>
      <c r="D17">
        <v>0.33</v>
      </c>
      <c r="E17">
        <v>-0.57999999999999996</v>
      </c>
      <c r="F17">
        <v>-0.55000000000000004</v>
      </c>
      <c r="G17">
        <v>-0.31</v>
      </c>
      <c r="H17">
        <v>-0.14000000000000001</v>
      </c>
      <c r="I17">
        <v>-0.26</v>
      </c>
      <c r="J17">
        <v>0.62</v>
      </c>
      <c r="K17">
        <v>0.82</v>
      </c>
    </row>
    <row r="18" spans="1:12">
      <c r="A18" t="s">
        <v>330</v>
      </c>
      <c r="C18">
        <v>-841</v>
      </c>
      <c r="D18">
        <v>-637</v>
      </c>
      <c r="E18" s="67">
        <v>-2538</v>
      </c>
      <c r="F18" s="67">
        <v>-2299</v>
      </c>
      <c r="G18" s="67">
        <v>-2374</v>
      </c>
      <c r="H18" s="67">
        <v>-2277</v>
      </c>
      <c r="I18">
        <v>449</v>
      </c>
      <c r="J18">
        <v>531</v>
      </c>
      <c r="K18">
        <v>-957</v>
      </c>
    </row>
    <row r="20" spans="1:12">
      <c r="A20" t="s">
        <v>255</v>
      </c>
    </row>
    <row r="21" spans="1:12">
      <c r="A21" t="s">
        <v>254</v>
      </c>
      <c r="B21" t="s">
        <v>190</v>
      </c>
      <c r="C21" t="s">
        <v>189</v>
      </c>
      <c r="D21" t="s">
        <v>188</v>
      </c>
      <c r="E21" t="s">
        <v>187</v>
      </c>
      <c r="F21" t="s">
        <v>186</v>
      </c>
      <c r="G21" t="s">
        <v>185</v>
      </c>
      <c r="H21" t="s">
        <v>184</v>
      </c>
      <c r="I21" t="s">
        <v>183</v>
      </c>
      <c r="J21" t="s">
        <v>182</v>
      </c>
      <c r="K21" t="s">
        <v>181</v>
      </c>
      <c r="L21" t="s">
        <v>180</v>
      </c>
    </row>
    <row r="22" spans="1:12">
      <c r="A22" t="s">
        <v>253</v>
      </c>
      <c r="C22">
        <v>100</v>
      </c>
      <c r="D22">
        <v>100</v>
      </c>
      <c r="E22">
        <v>100</v>
      </c>
      <c r="F22">
        <v>100</v>
      </c>
      <c r="G22">
        <v>100</v>
      </c>
      <c r="H22">
        <v>100</v>
      </c>
      <c r="I22">
        <v>100</v>
      </c>
      <c r="J22">
        <v>100</v>
      </c>
      <c r="K22">
        <v>100</v>
      </c>
      <c r="L22">
        <v>100</v>
      </c>
    </row>
    <row r="23" spans="1:12">
      <c r="A23" t="s">
        <v>252</v>
      </c>
      <c r="E23">
        <v>77.3</v>
      </c>
      <c r="F23">
        <v>74.069999999999993</v>
      </c>
      <c r="G23">
        <v>71.3</v>
      </c>
      <c r="H23">
        <v>66.86</v>
      </c>
      <c r="I23">
        <v>65.3</v>
      </c>
      <c r="J23">
        <v>64.09</v>
      </c>
      <c r="K23">
        <v>63.74</v>
      </c>
      <c r="L23">
        <v>67.37</v>
      </c>
    </row>
    <row r="24" spans="1:12">
      <c r="A24" t="s">
        <v>251</v>
      </c>
      <c r="E24">
        <v>22.7</v>
      </c>
      <c r="F24">
        <v>25.93</v>
      </c>
      <c r="G24">
        <v>28.7</v>
      </c>
      <c r="H24">
        <v>33.14</v>
      </c>
      <c r="I24">
        <v>34.700000000000003</v>
      </c>
      <c r="J24">
        <v>35.909999999999997</v>
      </c>
      <c r="K24">
        <v>36.26</v>
      </c>
      <c r="L24">
        <v>32.630000000000003</v>
      </c>
    </row>
    <row r="25" spans="1:12">
      <c r="A25" t="s">
        <v>250</v>
      </c>
      <c r="C25">
        <v>3.51</v>
      </c>
      <c r="D25">
        <v>4.5999999999999996</v>
      </c>
      <c r="E25">
        <v>4.62</v>
      </c>
      <c r="F25">
        <v>4.2300000000000004</v>
      </c>
      <c r="G25">
        <v>4.26</v>
      </c>
      <c r="H25">
        <v>3.99</v>
      </c>
      <c r="I25">
        <v>3.97</v>
      </c>
      <c r="J25">
        <v>4.2699999999999996</v>
      </c>
      <c r="K25">
        <v>4.29</v>
      </c>
      <c r="L25">
        <v>4.2</v>
      </c>
    </row>
    <row r="26" spans="1:12">
      <c r="A26" t="s">
        <v>249</v>
      </c>
      <c r="C26">
        <v>0.76</v>
      </c>
      <c r="D26">
        <v>2.33</v>
      </c>
    </row>
    <row r="27" spans="1:12">
      <c r="A27" t="s">
        <v>248</v>
      </c>
      <c r="C27">
        <v>91.16</v>
      </c>
      <c r="D27">
        <v>89.25</v>
      </c>
      <c r="E27">
        <v>19.47</v>
      </c>
      <c r="F27">
        <v>18.489999999999998</v>
      </c>
      <c r="G27">
        <v>18.600000000000001</v>
      </c>
      <c r="H27">
        <v>18.5</v>
      </c>
      <c r="I27">
        <v>19.22</v>
      </c>
      <c r="J27">
        <v>19.7</v>
      </c>
      <c r="K27">
        <v>16.61</v>
      </c>
      <c r="L27">
        <v>16.18</v>
      </c>
    </row>
    <row r="28" spans="1:12">
      <c r="A28" t="s">
        <v>247</v>
      </c>
      <c r="C28">
        <v>4.5599999999999996</v>
      </c>
      <c r="D28">
        <v>3.83</v>
      </c>
      <c r="E28">
        <v>-1.39</v>
      </c>
      <c r="F28">
        <v>3.21</v>
      </c>
      <c r="G28">
        <v>5.85</v>
      </c>
      <c r="H28">
        <v>10.66</v>
      </c>
      <c r="I28">
        <v>11.51</v>
      </c>
      <c r="J28">
        <v>11.93</v>
      </c>
      <c r="K28">
        <v>15.37</v>
      </c>
      <c r="L28">
        <v>12.25</v>
      </c>
    </row>
    <row r="29" spans="1:12">
      <c r="A29" t="s">
        <v>246</v>
      </c>
      <c r="C29">
        <v>-2.02</v>
      </c>
      <c r="D29">
        <v>-0.46</v>
      </c>
      <c r="E29">
        <v>-4.12</v>
      </c>
      <c r="F29">
        <v>-1.99</v>
      </c>
      <c r="G29">
        <v>-1.74</v>
      </c>
      <c r="H29">
        <v>-2.78</v>
      </c>
      <c r="I29">
        <v>-1.05</v>
      </c>
      <c r="J29">
        <v>-1.08</v>
      </c>
      <c r="K29">
        <v>-1.08</v>
      </c>
      <c r="L29">
        <v>-1.03</v>
      </c>
    </row>
    <row r="30" spans="1:12">
      <c r="A30" t="s">
        <v>245</v>
      </c>
      <c r="C30">
        <v>2.5499999999999998</v>
      </c>
      <c r="D30">
        <v>3.37</v>
      </c>
      <c r="E30">
        <v>-5.5</v>
      </c>
      <c r="F30">
        <v>1.22</v>
      </c>
      <c r="G30">
        <v>4.1100000000000003</v>
      </c>
      <c r="H30">
        <v>7.88</v>
      </c>
      <c r="I30">
        <v>10.47</v>
      </c>
      <c r="J30">
        <v>10.85</v>
      </c>
      <c r="K30">
        <v>14.29</v>
      </c>
      <c r="L30">
        <v>11.23</v>
      </c>
    </row>
    <row r="32" spans="1:12">
      <c r="A32" t="s">
        <v>244</v>
      </c>
      <c r="B32" t="s">
        <v>190</v>
      </c>
      <c r="C32" t="s">
        <v>189</v>
      </c>
      <c r="D32" t="s">
        <v>188</v>
      </c>
      <c r="E32" t="s">
        <v>187</v>
      </c>
      <c r="F32" t="s">
        <v>186</v>
      </c>
      <c r="G32" t="s">
        <v>185</v>
      </c>
      <c r="H32" t="s">
        <v>184</v>
      </c>
      <c r="I32" t="s">
        <v>183</v>
      </c>
      <c r="J32" t="s">
        <v>182</v>
      </c>
      <c r="K32" t="s">
        <v>181</v>
      </c>
      <c r="L32" t="s">
        <v>180</v>
      </c>
    </row>
    <row r="33" spans="1:12">
      <c r="A33" t="s">
        <v>243</v>
      </c>
      <c r="F33">
        <v>33.479999999999997</v>
      </c>
      <c r="H33">
        <v>15.82</v>
      </c>
      <c r="I33">
        <v>17.36</v>
      </c>
      <c r="J33">
        <v>18.93</v>
      </c>
      <c r="K33">
        <v>16.920000000000002</v>
      </c>
      <c r="L33">
        <v>19.16</v>
      </c>
    </row>
    <row r="34" spans="1:12">
      <c r="A34" t="s">
        <v>242</v>
      </c>
      <c r="C34">
        <v>2.5</v>
      </c>
      <c r="D34">
        <v>3.49</v>
      </c>
      <c r="E34">
        <v>-5.21</v>
      </c>
      <c r="F34">
        <v>0.66</v>
      </c>
      <c r="G34">
        <v>4.87</v>
      </c>
      <c r="H34">
        <v>6.54</v>
      </c>
      <c r="I34">
        <v>8.56</v>
      </c>
      <c r="J34">
        <v>8.7100000000000009</v>
      </c>
      <c r="K34">
        <v>11.82</v>
      </c>
      <c r="L34">
        <v>9.0299999999999994</v>
      </c>
    </row>
    <row r="35" spans="1:12">
      <c r="A35" t="s">
        <v>241</v>
      </c>
      <c r="C35">
        <v>0.61</v>
      </c>
      <c r="D35">
        <v>0.99</v>
      </c>
      <c r="E35">
        <v>0.92</v>
      </c>
      <c r="F35">
        <v>0.91</v>
      </c>
      <c r="G35">
        <v>0.91</v>
      </c>
      <c r="H35">
        <v>0.88</v>
      </c>
      <c r="I35">
        <v>0.81</v>
      </c>
      <c r="J35">
        <v>0.84</v>
      </c>
      <c r="K35">
        <v>0.88</v>
      </c>
      <c r="L35">
        <v>0.76</v>
      </c>
    </row>
    <row r="36" spans="1:12">
      <c r="A36" t="s">
        <v>240</v>
      </c>
      <c r="C36">
        <v>1.53</v>
      </c>
      <c r="D36">
        <v>3.44</v>
      </c>
      <c r="E36">
        <v>-4.76</v>
      </c>
      <c r="F36">
        <v>0.6</v>
      </c>
      <c r="G36">
        <v>4.42</v>
      </c>
      <c r="H36">
        <v>5.76</v>
      </c>
      <c r="I36">
        <v>6.95</v>
      </c>
      <c r="J36">
        <v>7.33</v>
      </c>
      <c r="K36">
        <v>10.43</v>
      </c>
      <c r="L36">
        <v>6.83</v>
      </c>
    </row>
    <row r="37" spans="1:12">
      <c r="A37" t="s">
        <v>239</v>
      </c>
      <c r="C37">
        <v>5.1100000000000003</v>
      </c>
      <c r="D37">
        <v>3.67</v>
      </c>
      <c r="E37">
        <v>4.17</v>
      </c>
      <c r="F37">
        <v>5.32</v>
      </c>
      <c r="G37">
        <v>6.79</v>
      </c>
      <c r="H37">
        <v>5.4</v>
      </c>
      <c r="I37">
        <v>5.1100000000000003</v>
      </c>
      <c r="J37">
        <v>3.85</v>
      </c>
      <c r="K37">
        <v>4.18</v>
      </c>
      <c r="L37">
        <v>5.49</v>
      </c>
    </row>
    <row r="38" spans="1:12">
      <c r="A38" t="s">
        <v>238</v>
      </c>
      <c r="C38">
        <v>7.8</v>
      </c>
      <c r="D38">
        <v>14.21</v>
      </c>
      <c r="E38">
        <v>-18.600000000000001</v>
      </c>
      <c r="F38">
        <v>2.82</v>
      </c>
      <c r="G38">
        <v>26.56</v>
      </c>
      <c r="H38">
        <v>34.32</v>
      </c>
      <c r="I38">
        <v>36.5</v>
      </c>
      <c r="J38">
        <v>32.159999999999997</v>
      </c>
      <c r="K38">
        <v>41.8</v>
      </c>
      <c r="L38">
        <v>31.83</v>
      </c>
    </row>
    <row r="39" spans="1:12">
      <c r="A39" t="s">
        <v>237</v>
      </c>
      <c r="C39">
        <v>4.96</v>
      </c>
      <c r="D39">
        <v>5.67</v>
      </c>
      <c r="E39">
        <v>-8</v>
      </c>
      <c r="F39">
        <v>3.31</v>
      </c>
      <c r="G39">
        <v>11.71</v>
      </c>
      <c r="H39">
        <v>14.03</v>
      </c>
      <c r="I39">
        <v>15.23</v>
      </c>
      <c r="J39">
        <v>15.15</v>
      </c>
      <c r="K39">
        <v>21.14</v>
      </c>
      <c r="L39">
        <v>14.78</v>
      </c>
    </row>
    <row r="40" spans="1:12">
      <c r="A40" t="s">
        <v>236</v>
      </c>
      <c r="C40">
        <v>2.06</v>
      </c>
      <c r="D40">
        <v>3.77</v>
      </c>
      <c r="E40">
        <v>-3.49</v>
      </c>
      <c r="F40">
        <v>1.97</v>
      </c>
      <c r="G40">
        <v>4.96</v>
      </c>
      <c r="H40">
        <v>7.57</v>
      </c>
      <c r="I40">
        <v>10.19</v>
      </c>
      <c r="J40">
        <v>13.22</v>
      </c>
      <c r="K40">
        <v>18.09</v>
      </c>
      <c r="L40">
        <v>8.6300000000000008</v>
      </c>
    </row>
    <row r="42" spans="1:12">
      <c r="A42" t="s">
        <v>235</v>
      </c>
    </row>
    <row r="43" spans="1:12">
      <c r="B43" t="s">
        <v>190</v>
      </c>
      <c r="C43" t="s">
        <v>189</v>
      </c>
      <c r="D43" t="s">
        <v>188</v>
      </c>
      <c r="E43" t="s">
        <v>187</v>
      </c>
      <c r="F43" t="s">
        <v>186</v>
      </c>
      <c r="G43" t="s">
        <v>185</v>
      </c>
      <c r="H43" t="s">
        <v>184</v>
      </c>
      <c r="I43" t="s">
        <v>183</v>
      </c>
      <c r="J43" t="s">
        <v>182</v>
      </c>
      <c r="K43" t="s">
        <v>181</v>
      </c>
      <c r="L43" t="s">
        <v>196</v>
      </c>
    </row>
    <row r="44" spans="1:12">
      <c r="A44" t="s">
        <v>234</v>
      </c>
    </row>
    <row r="45" spans="1:12">
      <c r="A45" t="s">
        <v>230</v>
      </c>
      <c r="D45">
        <v>104.12</v>
      </c>
      <c r="E45">
        <v>12.51</v>
      </c>
      <c r="F45">
        <v>2.4900000000000002</v>
      </c>
      <c r="G45">
        <v>8.6199999999999992</v>
      </c>
      <c r="H45">
        <v>13.33</v>
      </c>
      <c r="I45">
        <v>-1.27</v>
      </c>
      <c r="J45">
        <v>1.79</v>
      </c>
      <c r="K45">
        <v>6.24</v>
      </c>
      <c r="L45">
        <v>9.49</v>
      </c>
    </row>
    <row r="46" spans="1:12">
      <c r="A46" t="s">
        <v>229</v>
      </c>
      <c r="F46">
        <v>33.020000000000003</v>
      </c>
      <c r="G46">
        <v>7.8</v>
      </c>
      <c r="H46">
        <v>8.06</v>
      </c>
      <c r="I46">
        <v>6.72</v>
      </c>
      <c r="J46">
        <v>4.43</v>
      </c>
      <c r="K46">
        <v>2.21</v>
      </c>
    </row>
    <row r="47" spans="1:12">
      <c r="A47" t="s">
        <v>228</v>
      </c>
      <c r="H47">
        <v>23.71</v>
      </c>
      <c r="I47">
        <v>6.98</v>
      </c>
      <c r="J47">
        <v>4.8600000000000003</v>
      </c>
      <c r="K47">
        <v>5.62</v>
      </c>
    </row>
    <row r="48" spans="1:12">
      <c r="A48" t="s">
        <v>227</v>
      </c>
    </row>
    <row r="49" spans="1:12">
      <c r="A49" t="s">
        <v>233</v>
      </c>
    </row>
    <row r="50" spans="1:12">
      <c r="A50" t="s">
        <v>230</v>
      </c>
      <c r="D50">
        <v>71.11</v>
      </c>
      <c r="G50">
        <v>97.82</v>
      </c>
      <c r="H50">
        <v>106.62</v>
      </c>
      <c r="I50">
        <v>6.65</v>
      </c>
      <c r="J50">
        <v>5.5</v>
      </c>
      <c r="K50">
        <v>36.85</v>
      </c>
      <c r="L50">
        <v>14.2</v>
      </c>
    </row>
    <row r="51" spans="1:12">
      <c r="A51" t="s">
        <v>229</v>
      </c>
      <c r="F51">
        <v>18.3</v>
      </c>
      <c r="G51">
        <v>24.16</v>
      </c>
      <c r="I51">
        <v>63.35</v>
      </c>
      <c r="J51">
        <v>32.47</v>
      </c>
      <c r="K51">
        <v>15.48</v>
      </c>
    </row>
    <row r="52" spans="1:12">
      <c r="A52" t="s">
        <v>228</v>
      </c>
      <c r="H52">
        <v>46.58</v>
      </c>
      <c r="I52">
        <v>33.36</v>
      </c>
      <c r="K52">
        <v>44.47</v>
      </c>
    </row>
    <row r="53" spans="1:12">
      <c r="A53" t="s">
        <v>227</v>
      </c>
    </row>
    <row r="54" spans="1:12">
      <c r="A54" t="s">
        <v>232</v>
      </c>
    </row>
    <row r="55" spans="1:12">
      <c r="A55" t="s">
        <v>230</v>
      </c>
      <c r="D55">
        <v>185.28</v>
      </c>
      <c r="G55">
        <v>704.92</v>
      </c>
      <c r="H55">
        <v>52.24</v>
      </c>
      <c r="I55">
        <v>29.16</v>
      </c>
      <c r="J55">
        <v>3.63</v>
      </c>
      <c r="K55">
        <v>44.18</v>
      </c>
    </row>
    <row r="56" spans="1:12">
      <c r="A56" t="s">
        <v>229</v>
      </c>
      <c r="F56">
        <v>-14.76</v>
      </c>
      <c r="G56">
        <v>20.45</v>
      </c>
      <c r="I56">
        <v>151.08000000000001</v>
      </c>
      <c r="J56">
        <v>26.78</v>
      </c>
      <c r="K56">
        <v>24.5</v>
      </c>
    </row>
    <row r="57" spans="1:12">
      <c r="A57" t="s">
        <v>228</v>
      </c>
      <c r="H57">
        <v>49.98</v>
      </c>
      <c r="I57">
        <v>28</v>
      </c>
      <c r="K57">
        <v>88.26</v>
      </c>
    </row>
    <row r="58" spans="1:12">
      <c r="A58" t="s">
        <v>227</v>
      </c>
    </row>
    <row r="59" spans="1:12">
      <c r="A59" t="s">
        <v>231</v>
      </c>
    </row>
    <row r="60" spans="1:12">
      <c r="A60" t="s">
        <v>230</v>
      </c>
      <c r="D60">
        <v>73.680000000000007</v>
      </c>
      <c r="G60">
        <v>636.51</v>
      </c>
      <c r="H60">
        <v>51.72</v>
      </c>
      <c r="I60">
        <v>25.71</v>
      </c>
      <c r="J60">
        <v>4.63</v>
      </c>
      <c r="K60">
        <v>48.38</v>
      </c>
      <c r="L60">
        <v>19.41</v>
      </c>
    </row>
    <row r="61" spans="1:12">
      <c r="A61" t="s">
        <v>229</v>
      </c>
      <c r="F61">
        <v>-28.31</v>
      </c>
      <c r="G61">
        <v>16.03</v>
      </c>
      <c r="I61">
        <v>141.29</v>
      </c>
      <c r="J61">
        <v>25.9</v>
      </c>
      <c r="K61">
        <v>24.97</v>
      </c>
    </row>
    <row r="62" spans="1:12">
      <c r="A62" t="s">
        <v>228</v>
      </c>
      <c r="H62">
        <v>32.71</v>
      </c>
      <c r="I62">
        <v>24.4</v>
      </c>
      <c r="K62">
        <v>85.24</v>
      </c>
    </row>
    <row r="63" spans="1:12">
      <c r="A63" t="s">
        <v>227</v>
      </c>
    </row>
    <row r="65" spans="1:12">
      <c r="A65" t="s">
        <v>226</v>
      </c>
    </row>
    <row r="66" spans="1:12">
      <c r="A66" t="s">
        <v>225</v>
      </c>
      <c r="B66" t="s">
        <v>190</v>
      </c>
      <c r="C66" t="s">
        <v>189</v>
      </c>
      <c r="D66" t="s">
        <v>188</v>
      </c>
      <c r="E66" t="s">
        <v>187</v>
      </c>
      <c r="F66" t="s">
        <v>186</v>
      </c>
      <c r="G66" t="s">
        <v>185</v>
      </c>
      <c r="H66" t="s">
        <v>184</v>
      </c>
      <c r="I66" t="s">
        <v>183</v>
      </c>
      <c r="J66" t="s">
        <v>182</v>
      </c>
      <c r="K66" t="s">
        <v>181</v>
      </c>
      <c r="L66" t="s">
        <v>180</v>
      </c>
    </row>
    <row r="67" spans="1:12">
      <c r="A67" t="s">
        <v>224</v>
      </c>
      <c r="D67">
        <v>-17.739999999999998</v>
      </c>
      <c r="E67">
        <v>-55.97</v>
      </c>
      <c r="F67">
        <v>259.29000000000002</v>
      </c>
      <c r="G67">
        <v>52.87</v>
      </c>
      <c r="H67">
        <v>5.69</v>
      </c>
      <c r="I67">
        <v>34.4</v>
      </c>
      <c r="J67">
        <v>32.82</v>
      </c>
      <c r="K67">
        <v>-7.89</v>
      </c>
    </row>
    <row r="68" spans="1:12">
      <c r="A68" t="s">
        <v>223</v>
      </c>
      <c r="K68">
        <v>-78.55</v>
      </c>
    </row>
    <row r="69" spans="1:12">
      <c r="A69" t="s">
        <v>222</v>
      </c>
      <c r="C69">
        <v>8.1300000000000008</v>
      </c>
      <c r="D69">
        <v>6.65</v>
      </c>
      <c r="E69">
        <v>6.84</v>
      </c>
      <c r="F69">
        <v>11.83</v>
      </c>
      <c r="G69">
        <v>13</v>
      </c>
      <c r="H69">
        <v>8.92</v>
      </c>
      <c r="I69">
        <v>13.46</v>
      </c>
      <c r="J69">
        <v>6.49</v>
      </c>
      <c r="K69">
        <v>11.48</v>
      </c>
      <c r="L69">
        <v>12.04</v>
      </c>
    </row>
    <row r="70" spans="1:12">
      <c r="A70" t="s">
        <v>221</v>
      </c>
      <c r="C70">
        <v>3.74</v>
      </c>
      <c r="D70">
        <v>-1.87</v>
      </c>
      <c r="E70">
        <v>-4.97</v>
      </c>
      <c r="F70">
        <v>-5.27</v>
      </c>
      <c r="G70">
        <v>-3.77</v>
      </c>
      <c r="H70">
        <v>-0.31</v>
      </c>
      <c r="I70">
        <v>-1.74</v>
      </c>
      <c r="J70">
        <v>8.81</v>
      </c>
      <c r="K70">
        <v>1.78</v>
      </c>
      <c r="L70">
        <v>2.99</v>
      </c>
    </row>
    <row r="71" spans="1:12">
      <c r="A71" t="s">
        <v>220</v>
      </c>
      <c r="C71">
        <v>1.5</v>
      </c>
      <c r="D71">
        <v>-0.54</v>
      </c>
      <c r="E71">
        <v>0.95</v>
      </c>
      <c r="F71">
        <v>-8.02</v>
      </c>
      <c r="G71">
        <v>-0.77</v>
      </c>
      <c r="H71">
        <v>-0.05</v>
      </c>
      <c r="I71">
        <v>-0.2</v>
      </c>
      <c r="J71">
        <v>1.01</v>
      </c>
      <c r="K71">
        <v>0.15</v>
      </c>
      <c r="L71">
        <v>0.33</v>
      </c>
    </row>
    <row r="73" spans="1:12">
      <c r="A73" t="s">
        <v>219</v>
      </c>
    </row>
    <row r="74" spans="1:12">
      <c r="A74" t="s">
        <v>218</v>
      </c>
      <c r="B74" t="s">
        <v>190</v>
      </c>
      <c r="C74" t="s">
        <v>189</v>
      </c>
      <c r="D74" t="s">
        <v>188</v>
      </c>
      <c r="E74" t="s">
        <v>187</v>
      </c>
      <c r="F74" t="s">
        <v>186</v>
      </c>
      <c r="G74" t="s">
        <v>185</v>
      </c>
      <c r="H74" t="s">
        <v>184</v>
      </c>
      <c r="I74" t="s">
        <v>183</v>
      </c>
      <c r="J74" t="s">
        <v>182</v>
      </c>
      <c r="K74" t="s">
        <v>181</v>
      </c>
      <c r="L74" t="s">
        <v>196</v>
      </c>
    </row>
    <row r="75" spans="1:12">
      <c r="A75" t="s">
        <v>217</v>
      </c>
      <c r="C75">
        <v>17.82</v>
      </c>
      <c r="D75">
        <v>18.91</v>
      </c>
      <c r="E75">
        <v>14.66</v>
      </c>
      <c r="F75">
        <v>17.489999999999998</v>
      </c>
      <c r="G75">
        <v>20.9</v>
      </c>
      <c r="H75">
        <v>20.57</v>
      </c>
      <c r="I75">
        <v>23.31</v>
      </c>
      <c r="J75">
        <v>24.33</v>
      </c>
      <c r="K75">
        <v>22.23</v>
      </c>
      <c r="L75">
        <v>22.27</v>
      </c>
    </row>
    <row r="76" spans="1:12">
      <c r="A76" t="s">
        <v>216</v>
      </c>
      <c r="C76">
        <v>3.51</v>
      </c>
      <c r="D76">
        <v>5.95</v>
      </c>
      <c r="E76">
        <v>5.79</v>
      </c>
      <c r="F76">
        <v>5.76</v>
      </c>
      <c r="G76">
        <v>5.29</v>
      </c>
      <c r="H76">
        <v>4.24</v>
      </c>
      <c r="I76">
        <v>5.13</v>
      </c>
      <c r="J76">
        <v>5.48</v>
      </c>
      <c r="K76">
        <v>5.7</v>
      </c>
      <c r="L76">
        <v>5.57</v>
      </c>
    </row>
    <row r="77" spans="1:12">
      <c r="A77" t="s">
        <v>215</v>
      </c>
      <c r="C77">
        <v>0.89</v>
      </c>
      <c r="D77">
        <v>2.0299999999999998</v>
      </c>
      <c r="E77">
        <v>2.09</v>
      </c>
      <c r="F77">
        <v>1.98</v>
      </c>
      <c r="G77">
        <v>1.79</v>
      </c>
      <c r="H77">
        <v>1.84</v>
      </c>
      <c r="I77">
        <v>1.67</v>
      </c>
      <c r="J77">
        <v>1.58</v>
      </c>
      <c r="K77">
        <v>1.82</v>
      </c>
      <c r="L77">
        <v>1.4</v>
      </c>
    </row>
    <row r="78" spans="1:12">
      <c r="A78" t="s">
        <v>214</v>
      </c>
      <c r="C78">
        <v>3.89</v>
      </c>
      <c r="D78">
        <v>2.95</v>
      </c>
      <c r="E78">
        <v>2.79</v>
      </c>
      <c r="F78">
        <v>3.74</v>
      </c>
      <c r="G78">
        <v>3.41</v>
      </c>
      <c r="H78">
        <v>5.55</v>
      </c>
      <c r="I78">
        <v>5.63</v>
      </c>
      <c r="J78">
        <v>6.1</v>
      </c>
      <c r="K78">
        <v>6.26</v>
      </c>
      <c r="L78">
        <v>5.54</v>
      </c>
    </row>
    <row r="79" spans="1:12">
      <c r="A79" t="s">
        <v>213</v>
      </c>
      <c r="C79">
        <v>26.11</v>
      </c>
      <c r="D79">
        <v>29.83</v>
      </c>
      <c r="E79">
        <v>25.34</v>
      </c>
      <c r="F79">
        <v>28.96</v>
      </c>
      <c r="G79">
        <v>31.4</v>
      </c>
      <c r="H79">
        <v>32.200000000000003</v>
      </c>
      <c r="I79">
        <v>35.75</v>
      </c>
      <c r="J79">
        <v>37.5</v>
      </c>
      <c r="K79">
        <v>36</v>
      </c>
      <c r="L79">
        <v>34.78</v>
      </c>
    </row>
    <row r="80" spans="1:12">
      <c r="A80" t="s">
        <v>212</v>
      </c>
      <c r="C80">
        <v>62.67</v>
      </c>
      <c r="D80">
        <v>48.52</v>
      </c>
      <c r="E80">
        <v>50.04</v>
      </c>
      <c r="F80">
        <v>49.23</v>
      </c>
      <c r="G80">
        <v>49.82</v>
      </c>
      <c r="H80">
        <v>48.43</v>
      </c>
      <c r="I80">
        <v>44.67</v>
      </c>
      <c r="J80">
        <v>43.45</v>
      </c>
      <c r="K80">
        <v>44.36</v>
      </c>
      <c r="L80">
        <v>48.45</v>
      </c>
    </row>
    <row r="81" spans="1:12">
      <c r="A81" t="s">
        <v>211</v>
      </c>
      <c r="C81">
        <v>2.61</v>
      </c>
      <c r="D81">
        <v>8.73</v>
      </c>
      <c r="E81">
        <v>9.91</v>
      </c>
      <c r="F81">
        <v>10.57</v>
      </c>
      <c r="G81">
        <v>10.31</v>
      </c>
      <c r="H81">
        <v>11.5</v>
      </c>
      <c r="I81">
        <v>11.09</v>
      </c>
      <c r="J81">
        <v>11.07</v>
      </c>
      <c r="K81">
        <v>11.41</v>
      </c>
      <c r="L81">
        <v>9.0299999999999994</v>
      </c>
    </row>
    <row r="82" spans="1:12">
      <c r="A82" t="s">
        <v>210</v>
      </c>
      <c r="C82">
        <v>8.61</v>
      </c>
      <c r="D82">
        <v>12.92</v>
      </c>
      <c r="E82">
        <v>14.72</v>
      </c>
      <c r="F82">
        <v>11.24</v>
      </c>
      <c r="G82">
        <v>8.4700000000000006</v>
      </c>
      <c r="H82">
        <v>7.87</v>
      </c>
      <c r="I82">
        <v>8.49</v>
      </c>
      <c r="J82">
        <v>7.97</v>
      </c>
      <c r="K82">
        <v>8.23</v>
      </c>
      <c r="L82">
        <v>7.74</v>
      </c>
    </row>
    <row r="83" spans="1:12">
      <c r="A83" t="s">
        <v>209</v>
      </c>
      <c r="C83">
        <v>100</v>
      </c>
      <c r="D83">
        <v>100</v>
      </c>
      <c r="E83">
        <v>100</v>
      </c>
      <c r="F83">
        <v>100</v>
      </c>
      <c r="G83">
        <v>100</v>
      </c>
      <c r="H83">
        <v>100</v>
      </c>
      <c r="I83">
        <v>100</v>
      </c>
      <c r="J83">
        <v>100</v>
      </c>
      <c r="K83">
        <v>100</v>
      </c>
      <c r="L83">
        <v>100</v>
      </c>
    </row>
    <row r="84" spans="1:12">
      <c r="A84" t="s">
        <v>208</v>
      </c>
      <c r="C84">
        <v>6.71</v>
      </c>
      <c r="D84">
        <v>9.6300000000000008</v>
      </c>
      <c r="E84">
        <v>9.99</v>
      </c>
      <c r="F84">
        <v>9.73</v>
      </c>
      <c r="G84">
        <v>8.01</v>
      </c>
      <c r="H84">
        <v>7.32</v>
      </c>
      <c r="I84">
        <v>6.56</v>
      </c>
      <c r="J84">
        <v>7.92</v>
      </c>
      <c r="K84">
        <v>7.42</v>
      </c>
      <c r="L84">
        <v>15.08</v>
      </c>
    </row>
    <row r="85" spans="1:12">
      <c r="A85" t="s">
        <v>207</v>
      </c>
      <c r="C85">
        <v>4.2699999999999996</v>
      </c>
      <c r="D85">
        <v>2.98</v>
      </c>
      <c r="E85">
        <v>1.2</v>
      </c>
      <c r="F85">
        <v>0.89</v>
      </c>
      <c r="G85">
        <v>0.7</v>
      </c>
      <c r="H85">
        <v>2.06</v>
      </c>
      <c r="I85">
        <v>0.55000000000000004</v>
      </c>
      <c r="J85">
        <v>0.68</v>
      </c>
      <c r="K85">
        <v>0.55000000000000004</v>
      </c>
      <c r="L85">
        <v>0.31</v>
      </c>
    </row>
    <row r="86" spans="1:12">
      <c r="A86" t="s">
        <v>206</v>
      </c>
      <c r="C86">
        <v>0.1</v>
      </c>
      <c r="D86">
        <v>0.81</v>
      </c>
      <c r="E86">
        <v>1.1000000000000001</v>
      </c>
      <c r="F86">
        <v>0.69</v>
      </c>
      <c r="G86">
        <v>0.8</v>
      </c>
      <c r="H86">
        <v>1.1100000000000001</v>
      </c>
      <c r="I86">
        <v>1.18</v>
      </c>
      <c r="J86">
        <v>1.55</v>
      </c>
      <c r="K86">
        <v>1.77</v>
      </c>
      <c r="L86">
        <v>0.46</v>
      </c>
    </row>
    <row r="87" spans="1:12">
      <c r="A87" t="s">
        <v>205</v>
      </c>
    </row>
    <row r="88" spans="1:12">
      <c r="A88" t="s">
        <v>204</v>
      </c>
      <c r="C88">
        <v>22.34</v>
      </c>
      <c r="D88">
        <v>20.149999999999999</v>
      </c>
      <c r="E88">
        <v>26.43</v>
      </c>
      <c r="F88">
        <v>29.31</v>
      </c>
      <c r="G88">
        <v>32.479999999999997</v>
      </c>
      <c r="H88">
        <v>30.22</v>
      </c>
      <c r="I88">
        <v>26.2</v>
      </c>
      <c r="J88">
        <v>25.81</v>
      </c>
      <c r="K88">
        <v>29.69</v>
      </c>
      <c r="L88">
        <v>25.26</v>
      </c>
    </row>
    <row r="89" spans="1:12">
      <c r="A89" t="s">
        <v>203</v>
      </c>
      <c r="C89">
        <v>33.42</v>
      </c>
      <c r="D89">
        <v>33.56</v>
      </c>
      <c r="E89">
        <v>38.72</v>
      </c>
      <c r="F89">
        <v>40.630000000000003</v>
      </c>
      <c r="G89">
        <v>41.99</v>
      </c>
      <c r="H89">
        <v>40.71</v>
      </c>
      <c r="I89">
        <v>34.49</v>
      </c>
      <c r="J89">
        <v>35.96</v>
      </c>
      <c r="K89">
        <v>39.42</v>
      </c>
      <c r="L89">
        <v>41.1</v>
      </c>
    </row>
    <row r="90" spans="1:12">
      <c r="A90" t="s">
        <v>202</v>
      </c>
      <c r="C90">
        <v>32.67</v>
      </c>
      <c r="D90">
        <v>22.13</v>
      </c>
      <c r="E90">
        <v>7.63</v>
      </c>
      <c r="F90">
        <v>5.71</v>
      </c>
      <c r="G90">
        <v>4.58</v>
      </c>
      <c r="H90">
        <v>7.79</v>
      </c>
      <c r="I90">
        <v>6.52</v>
      </c>
      <c r="J90">
        <v>6.09</v>
      </c>
      <c r="K90">
        <v>5.09</v>
      </c>
      <c r="L90">
        <v>4.03</v>
      </c>
    </row>
    <row r="91" spans="1:12">
      <c r="A91" t="s">
        <v>201</v>
      </c>
      <c r="C91">
        <v>13.86</v>
      </c>
      <c r="D91">
        <v>16.62</v>
      </c>
      <c r="E91">
        <v>29.31</v>
      </c>
      <c r="F91">
        <v>34.56</v>
      </c>
      <c r="G91">
        <v>38.51</v>
      </c>
      <c r="H91">
        <v>32.78</v>
      </c>
      <c r="I91">
        <v>39.200000000000003</v>
      </c>
      <c r="J91">
        <v>31.65</v>
      </c>
      <c r="K91">
        <v>31.53</v>
      </c>
      <c r="L91">
        <v>36.630000000000003</v>
      </c>
    </row>
    <row r="92" spans="1:12">
      <c r="A92" t="s">
        <v>200</v>
      </c>
      <c r="C92">
        <v>79.95</v>
      </c>
      <c r="D92">
        <v>72.31</v>
      </c>
      <c r="E92">
        <v>75.66</v>
      </c>
      <c r="F92">
        <v>80.900000000000006</v>
      </c>
      <c r="G92">
        <v>85.07</v>
      </c>
      <c r="H92">
        <v>81.28</v>
      </c>
      <c r="I92">
        <v>80.209999999999994</v>
      </c>
      <c r="J92">
        <v>73.7</v>
      </c>
      <c r="K92">
        <v>76.05</v>
      </c>
      <c r="L92">
        <v>81.77</v>
      </c>
    </row>
    <row r="93" spans="1:12">
      <c r="A93" t="s">
        <v>199</v>
      </c>
      <c r="C93">
        <v>20.05</v>
      </c>
      <c r="D93">
        <v>27.69</v>
      </c>
      <c r="E93">
        <v>24.34</v>
      </c>
      <c r="F93">
        <v>19.100000000000001</v>
      </c>
      <c r="G93">
        <v>14.93</v>
      </c>
      <c r="H93">
        <v>18.72</v>
      </c>
      <c r="I93">
        <v>19.79</v>
      </c>
      <c r="J93">
        <v>26.3</v>
      </c>
      <c r="K93">
        <v>23.95</v>
      </c>
      <c r="L93">
        <v>18.23</v>
      </c>
    </row>
    <row r="94" spans="1:12">
      <c r="A94" t="s">
        <v>198</v>
      </c>
      <c r="B94">
        <v>100</v>
      </c>
      <c r="C94">
        <v>100</v>
      </c>
      <c r="D94">
        <v>100</v>
      </c>
      <c r="E94">
        <v>100</v>
      </c>
      <c r="F94">
        <v>100</v>
      </c>
      <c r="G94">
        <v>100</v>
      </c>
      <c r="H94">
        <v>100</v>
      </c>
      <c r="I94">
        <v>100</v>
      </c>
      <c r="J94">
        <v>100</v>
      </c>
      <c r="K94">
        <v>100</v>
      </c>
      <c r="L94">
        <v>100</v>
      </c>
    </row>
    <row r="96" spans="1:12">
      <c r="A96" t="s">
        <v>197</v>
      </c>
      <c r="B96" t="s">
        <v>190</v>
      </c>
      <c r="C96" t="s">
        <v>189</v>
      </c>
      <c r="D96" t="s">
        <v>188</v>
      </c>
      <c r="E96" t="s">
        <v>187</v>
      </c>
      <c r="F96" t="s">
        <v>186</v>
      </c>
      <c r="G96" t="s">
        <v>185</v>
      </c>
      <c r="H96" t="s">
        <v>184</v>
      </c>
      <c r="I96" t="s">
        <v>183</v>
      </c>
      <c r="J96" t="s">
        <v>182</v>
      </c>
      <c r="K96" t="s">
        <v>181</v>
      </c>
      <c r="L96" t="s">
        <v>196</v>
      </c>
    </row>
    <row r="97" spans="1:12">
      <c r="A97" t="s">
        <v>168</v>
      </c>
      <c r="C97">
        <v>0.8</v>
      </c>
      <c r="D97">
        <v>0.9</v>
      </c>
      <c r="E97">
        <v>0.66</v>
      </c>
      <c r="F97">
        <v>0.72</v>
      </c>
      <c r="G97">
        <v>0.76</v>
      </c>
      <c r="H97">
        <v>0.8</v>
      </c>
      <c r="I97">
        <v>1.05</v>
      </c>
      <c r="J97">
        <v>1.05</v>
      </c>
      <c r="K97">
        <v>0.91</v>
      </c>
      <c r="L97">
        <v>0.85</v>
      </c>
    </row>
    <row r="98" spans="1:12">
      <c r="A98" t="s">
        <v>195</v>
      </c>
      <c r="C98">
        <v>0.68</v>
      </c>
      <c r="D98">
        <v>0.79</v>
      </c>
      <c r="E98">
        <v>0.6</v>
      </c>
      <c r="F98">
        <v>0.66</v>
      </c>
      <c r="G98">
        <v>0.69</v>
      </c>
      <c r="H98">
        <v>0.72</v>
      </c>
      <c r="I98">
        <v>0.93</v>
      </c>
      <c r="J98">
        <v>0.94</v>
      </c>
      <c r="K98">
        <v>0.81</v>
      </c>
      <c r="L98">
        <v>0.68</v>
      </c>
    </row>
    <row r="99" spans="1:12">
      <c r="A99" t="s">
        <v>194</v>
      </c>
      <c r="C99">
        <v>5.1100000000000003</v>
      </c>
      <c r="D99">
        <v>3.67</v>
      </c>
      <c r="E99">
        <v>4.17</v>
      </c>
      <c r="F99">
        <v>5.32</v>
      </c>
      <c r="G99">
        <v>6.79</v>
      </c>
      <c r="H99">
        <v>5.4</v>
      </c>
      <c r="I99">
        <v>5.1100000000000003</v>
      </c>
      <c r="J99">
        <v>3.85</v>
      </c>
      <c r="K99">
        <v>4.18</v>
      </c>
      <c r="L99">
        <v>5.49</v>
      </c>
    </row>
    <row r="100" spans="1:12">
      <c r="A100" t="s">
        <v>193</v>
      </c>
      <c r="C100">
        <v>1.63</v>
      </c>
      <c r="D100">
        <v>0.8</v>
      </c>
      <c r="E100">
        <v>0.87</v>
      </c>
      <c r="F100">
        <v>1.1599999999999999</v>
      </c>
      <c r="G100">
        <v>1.69</v>
      </c>
      <c r="H100">
        <v>1.43</v>
      </c>
      <c r="I100">
        <v>1.42</v>
      </c>
      <c r="J100">
        <v>0.9</v>
      </c>
      <c r="K100">
        <v>0.99</v>
      </c>
      <c r="L100">
        <v>1.69</v>
      </c>
    </row>
    <row r="102" spans="1:12">
      <c r="A102" t="s">
        <v>192</v>
      </c>
    </row>
    <row r="103" spans="1:12">
      <c r="A103" t="s">
        <v>191</v>
      </c>
      <c r="B103" t="s">
        <v>190</v>
      </c>
      <c r="C103" t="s">
        <v>189</v>
      </c>
      <c r="D103" t="s">
        <v>188</v>
      </c>
      <c r="E103" t="s">
        <v>187</v>
      </c>
      <c r="F103" t="s">
        <v>186</v>
      </c>
      <c r="G103" t="s">
        <v>185</v>
      </c>
      <c r="H103" t="s">
        <v>184</v>
      </c>
      <c r="I103" t="s">
        <v>183</v>
      </c>
      <c r="J103" t="s">
        <v>182</v>
      </c>
      <c r="K103" t="s">
        <v>181</v>
      </c>
      <c r="L103" t="s">
        <v>180</v>
      </c>
    </row>
    <row r="104" spans="1:12">
      <c r="A104" t="s">
        <v>179</v>
      </c>
      <c r="C104">
        <v>20.95</v>
      </c>
      <c r="D104">
        <v>18.45</v>
      </c>
      <c r="E104">
        <v>23.41</v>
      </c>
      <c r="F104">
        <v>23.05</v>
      </c>
      <c r="G104">
        <v>22.15</v>
      </c>
      <c r="H104">
        <v>19.55</v>
      </c>
      <c r="I104">
        <v>21.03</v>
      </c>
      <c r="J104">
        <v>23.03</v>
      </c>
      <c r="K104">
        <v>23.11</v>
      </c>
      <c r="L104">
        <v>27.05</v>
      </c>
    </row>
    <row r="105" spans="1:12">
      <c r="A105" t="s">
        <v>178</v>
      </c>
      <c r="E105">
        <v>10.61</v>
      </c>
      <c r="F105">
        <v>10.95</v>
      </c>
      <c r="G105">
        <v>10.6</v>
      </c>
      <c r="H105">
        <v>11.27</v>
      </c>
      <c r="I105">
        <v>12.11</v>
      </c>
      <c r="J105">
        <v>11.03</v>
      </c>
      <c r="K105">
        <v>11.04</v>
      </c>
      <c r="L105">
        <v>10.49</v>
      </c>
    </row>
    <row r="106" spans="1:12">
      <c r="A106" t="s">
        <v>177</v>
      </c>
      <c r="E106">
        <v>49.85</v>
      </c>
      <c r="F106">
        <v>52.32</v>
      </c>
      <c r="G106">
        <v>49</v>
      </c>
      <c r="H106">
        <v>46.72</v>
      </c>
      <c r="I106">
        <v>47.3</v>
      </c>
      <c r="J106">
        <v>48.48</v>
      </c>
      <c r="K106">
        <v>49.44</v>
      </c>
      <c r="L106">
        <v>107.64</v>
      </c>
    </row>
    <row r="107" spans="1:12">
      <c r="A107" t="s">
        <v>176</v>
      </c>
      <c r="E107">
        <v>-15.83</v>
      </c>
      <c r="F107">
        <v>-18.329999999999998</v>
      </c>
      <c r="G107">
        <v>-16.25</v>
      </c>
      <c r="H107">
        <v>-15.9</v>
      </c>
      <c r="I107">
        <v>-14.15</v>
      </c>
      <c r="J107">
        <v>-14.42</v>
      </c>
      <c r="K107">
        <v>-15.28</v>
      </c>
      <c r="L107">
        <v>-70.099999999999994</v>
      </c>
    </row>
    <row r="108" spans="1:12">
      <c r="A108" t="s">
        <v>175</v>
      </c>
      <c r="C108">
        <v>17.41</v>
      </c>
      <c r="D108">
        <v>19.78</v>
      </c>
      <c r="E108">
        <v>15.59</v>
      </c>
      <c r="F108">
        <v>15.84</v>
      </c>
      <c r="G108">
        <v>16.48</v>
      </c>
      <c r="H108">
        <v>18.670000000000002</v>
      </c>
      <c r="I108">
        <v>17.350000000000001</v>
      </c>
      <c r="J108">
        <v>15.85</v>
      </c>
      <c r="K108">
        <v>15.79</v>
      </c>
      <c r="L108">
        <v>13.49</v>
      </c>
    </row>
    <row r="109" spans="1:12">
      <c r="A109" t="s">
        <v>174</v>
      </c>
      <c r="E109">
        <v>34.409999999999997</v>
      </c>
      <c r="F109">
        <v>33.340000000000003</v>
      </c>
      <c r="G109">
        <v>34.450000000000003</v>
      </c>
      <c r="H109">
        <v>32.380000000000003</v>
      </c>
      <c r="I109">
        <v>30.14</v>
      </c>
      <c r="J109">
        <v>33.090000000000003</v>
      </c>
      <c r="K109">
        <v>33.06</v>
      </c>
      <c r="L109">
        <v>34.799999999999997</v>
      </c>
    </row>
    <row r="110" spans="1:12">
      <c r="A110" t="s">
        <v>173</v>
      </c>
      <c r="C110">
        <v>0.98</v>
      </c>
      <c r="D110">
        <v>1.82</v>
      </c>
      <c r="E110">
        <v>1.86</v>
      </c>
      <c r="F110">
        <v>1.84</v>
      </c>
      <c r="G110">
        <v>1.83</v>
      </c>
      <c r="H110">
        <v>1.8</v>
      </c>
      <c r="I110">
        <v>1.74</v>
      </c>
      <c r="J110">
        <v>1.91</v>
      </c>
      <c r="K110">
        <v>2.0099999999999998</v>
      </c>
      <c r="L110">
        <v>1.7</v>
      </c>
    </row>
    <row r="111" spans="1:12">
      <c r="A111" t="s">
        <v>172</v>
      </c>
      <c r="C111">
        <v>0.61</v>
      </c>
      <c r="D111">
        <v>0.99</v>
      </c>
      <c r="E111">
        <v>0.92</v>
      </c>
      <c r="F111">
        <v>0.91</v>
      </c>
      <c r="G111">
        <v>0.91</v>
      </c>
      <c r="H111">
        <v>0.88</v>
      </c>
      <c r="I111">
        <v>0.81</v>
      </c>
      <c r="J111">
        <v>0.84</v>
      </c>
      <c r="K111">
        <v>0.88</v>
      </c>
      <c r="L111">
        <v>0.76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Titel und Disclaimer</vt:lpstr>
      <vt:lpstr>Ranking</vt:lpstr>
      <vt:lpstr>Analysis</vt:lpstr>
      <vt:lpstr>Default Spreads</vt:lpstr>
      <vt:lpstr>Morningstar data --&gt;&gt;</vt:lpstr>
      <vt:lpstr>HXL Key Ratios</vt:lpstr>
      <vt:lpstr>AFLYY Key Ratios</vt:lpstr>
      <vt:lpstr>WIZZ Key Ratios</vt:lpstr>
      <vt:lpstr>BABWF Key Ratios</vt:lpstr>
      <vt:lpstr>RYAAY Key Ratios</vt:lpstr>
      <vt:lpstr>EJTTF Key Ratios</vt:lpstr>
      <vt:lpstr>DLAKF Key Ratios</vt:lpstr>
      <vt:lpstr>SKYW Key Ratios</vt:lpstr>
      <vt:lpstr>ALK Key Ratios</vt:lpstr>
      <vt:lpstr>JBLU Key Ratios</vt:lpstr>
      <vt:lpstr>UAL Key Ratios</vt:lpstr>
      <vt:lpstr>DAL Key Ratios</vt:lpstr>
      <vt:lpstr>LUV Key Ratios</vt:lpstr>
      <vt:lpstr>AAL Key Ratios</vt:lpstr>
      <vt:lpstr>TGI Key Ratios</vt:lpstr>
      <vt:lpstr>SPR Key Ratios</vt:lpstr>
      <vt:lpstr>TXT Key Ratios</vt:lpstr>
      <vt:lpstr>GD Key Ratios</vt:lpstr>
      <vt:lpstr>HON Key Ratios</vt:lpstr>
      <vt:lpstr>TDG Key Ratios</vt:lpstr>
      <vt:lpstr>RYCEF Key Ratios</vt:lpstr>
      <vt:lpstr>GE Key Ratios</vt:lpstr>
      <vt:lpstr>BA Key Ratios</vt:lpstr>
      <vt:lpstr>EADSF Key Ratios</vt:lpstr>
      <vt:lpstr>AL Key Ratios</vt:lpstr>
      <vt:lpstr>AER Key Ratios</vt:lpstr>
      <vt:lpstr>AMADF Key Ratios</vt:lpstr>
      <vt:lpstr>SABR Key Ratios</vt:lpstr>
      <vt:lpstr>TRIP Key Ratios</vt:lpstr>
      <vt:lpstr>EXPE Key Ratios</vt:lpstr>
      <vt:lpstr>BKNG Key Ratios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Axel Kalthoff</dc:creator>
  <cp:lastModifiedBy>Axel Kalthoff</cp:lastModifiedBy>
  <dcterms:created xsi:type="dcterms:W3CDTF">2019-09-23T03:47:19Z</dcterms:created>
  <dcterms:modified xsi:type="dcterms:W3CDTF">2019-09-27T11:07:13Z</dcterms:modified>
</cp:coreProperties>
</file>