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xel\Downloads\"/>
    </mc:Choice>
  </mc:AlternateContent>
  <bookViews>
    <workbookView xWindow="0" yWindow="0" windowWidth="20490" windowHeight="7755" tabRatio="805" activeTab="3"/>
  </bookViews>
  <sheets>
    <sheet name="Titel und Disclaimer" sheetId="47" r:id="rId1"/>
    <sheet name="Abschluss konsolidiert" sheetId="44" r:id="rId2"/>
    <sheet name="Kennzahlen" sheetId="39" r:id="rId3"/>
    <sheet name="Beneish M Score" sheetId="78" r:id="rId4"/>
  </sheets>
  <calcPr calcId="152511"/>
</workbook>
</file>

<file path=xl/calcChain.xml><?xml version="1.0" encoding="utf-8"?>
<calcChain xmlns="http://schemas.openxmlformats.org/spreadsheetml/2006/main">
  <c r="B6" i="78" l="1"/>
  <c r="B5" i="78"/>
  <c r="B7" i="44"/>
  <c r="B7" i="39" s="1"/>
  <c r="B6" i="39"/>
  <c r="B5" i="39"/>
  <c r="B7" i="78" l="1"/>
  <c r="L38" i="78"/>
  <c r="M38" i="78"/>
  <c r="N38" i="78"/>
  <c r="O38" i="78"/>
  <c r="P38" i="78"/>
  <c r="K38" i="78"/>
  <c r="L37" i="78"/>
  <c r="M37" i="78"/>
  <c r="N37" i="78"/>
  <c r="O37" i="78"/>
  <c r="P37" i="78"/>
  <c r="K37" i="78"/>
  <c r="L34" i="78"/>
  <c r="M34" i="78"/>
  <c r="N34" i="78"/>
  <c r="O34" i="78"/>
  <c r="P34" i="78"/>
  <c r="K34" i="78"/>
  <c r="L36" i="78"/>
  <c r="M36" i="78"/>
  <c r="N36" i="78"/>
  <c r="O36" i="78"/>
  <c r="P36" i="78"/>
  <c r="Q36" i="78"/>
  <c r="K36" i="78"/>
  <c r="L32" i="78"/>
  <c r="M32" i="78"/>
  <c r="N32" i="78"/>
  <c r="O32" i="78"/>
  <c r="P32" i="78"/>
  <c r="K32" i="78"/>
  <c r="L39" i="78"/>
  <c r="M39" i="78"/>
  <c r="N39" i="78"/>
  <c r="O39" i="78"/>
  <c r="P39" i="78"/>
  <c r="K39" i="78"/>
  <c r="L35" i="78"/>
  <c r="M35" i="78"/>
  <c r="N35" i="78"/>
  <c r="O35" i="78"/>
  <c r="P35" i="78"/>
  <c r="K35" i="78"/>
  <c r="T35" i="78" l="1"/>
  <c r="S37" i="78"/>
  <c r="U38" i="78"/>
  <c r="S34" i="78"/>
  <c r="R35" i="78"/>
  <c r="S39" i="78"/>
  <c r="R32" i="78"/>
  <c r="R34" i="78"/>
  <c r="R36" i="78"/>
  <c r="U37" i="78"/>
  <c r="S38" i="78"/>
  <c r="U39" i="78"/>
  <c r="T38" i="78"/>
  <c r="S36" i="78"/>
  <c r="T37" i="78"/>
  <c r="R38" i="78"/>
  <c r="T39" i="78"/>
  <c r="S35" i="78"/>
  <c r="U36" i="78"/>
  <c r="R37" i="78"/>
  <c r="R39" i="78"/>
  <c r="S32" i="78"/>
  <c r="U35" i="78"/>
  <c r="T32" i="78"/>
  <c r="T34" i="78"/>
  <c r="T36" i="78"/>
  <c r="U32" i="78"/>
  <c r="U34" i="78"/>
  <c r="G12" i="39" l="1"/>
  <c r="H12" i="39"/>
  <c r="I12" i="39"/>
  <c r="J12" i="39"/>
  <c r="K12" i="39"/>
  <c r="G13" i="39"/>
  <c r="H13" i="39"/>
  <c r="I13" i="39"/>
  <c r="J13" i="39"/>
  <c r="K13" i="39"/>
  <c r="G14" i="39"/>
  <c r="H14" i="39"/>
  <c r="I14" i="39"/>
  <c r="J14" i="39"/>
  <c r="K14" i="39"/>
  <c r="G15" i="39"/>
  <c r="H15" i="39"/>
  <c r="I15" i="39"/>
  <c r="J15" i="39"/>
  <c r="K15" i="39"/>
  <c r="G16" i="39"/>
  <c r="H16" i="39"/>
  <c r="I16" i="39"/>
  <c r="J16" i="39"/>
  <c r="K16" i="39"/>
  <c r="G17" i="39"/>
  <c r="H17" i="39"/>
  <c r="I17" i="39"/>
  <c r="J17" i="39"/>
  <c r="K17" i="39"/>
  <c r="Q17" i="39" l="1"/>
  <c r="Q13" i="39" l="1"/>
  <c r="Q15" i="39" l="1"/>
  <c r="Q16" i="39"/>
  <c r="Q12" i="39" l="1"/>
  <c r="Q14" i="39"/>
  <c r="P17" i="39"/>
  <c r="L17" i="39"/>
  <c r="M17" i="39"/>
  <c r="O17" i="39"/>
  <c r="N17" i="39"/>
  <c r="L13" i="39"/>
  <c r="M13" i="39"/>
  <c r="N13" i="39"/>
  <c r="O13" i="39"/>
  <c r="M33" i="78" l="1"/>
  <c r="N33" i="78"/>
  <c r="L33" i="78"/>
  <c r="K33" i="78"/>
  <c r="V17" i="39"/>
  <c r="S17" i="39"/>
  <c r="T17" i="39"/>
  <c r="U17" i="39"/>
  <c r="P13" i="39"/>
  <c r="O14" i="39"/>
  <c r="L14" i="39"/>
  <c r="M14" i="39"/>
  <c r="N14" i="39"/>
  <c r="K31" i="78" l="1"/>
  <c r="K30" i="78"/>
  <c r="N30" i="78"/>
  <c r="N31" i="78"/>
  <c r="L31" i="78"/>
  <c r="L30" i="78"/>
  <c r="M31" i="78"/>
  <c r="M30" i="78"/>
  <c r="U13" i="39"/>
  <c r="O33" i="78"/>
  <c r="P33" i="78"/>
  <c r="T13" i="39"/>
  <c r="S13" i="39"/>
  <c r="V13" i="39"/>
  <c r="P15" i="39"/>
  <c r="N15" i="39"/>
  <c r="O15" i="39"/>
  <c r="L15" i="39"/>
  <c r="M15" i="39"/>
  <c r="O31" i="78" l="1"/>
  <c r="R31" i="78" s="1"/>
  <c r="O30" i="78"/>
  <c r="U30" i="78" s="1"/>
  <c r="U33" i="78"/>
  <c r="S33" i="78"/>
  <c r="U31" i="78"/>
  <c r="P31" i="78"/>
  <c r="P30" i="78"/>
  <c r="T33" i="78"/>
  <c r="R33" i="78"/>
  <c r="V15" i="39"/>
  <c r="S15" i="39"/>
  <c r="T15" i="39"/>
  <c r="U15" i="39"/>
  <c r="P14" i="39"/>
  <c r="N16" i="39"/>
  <c r="M16" i="39"/>
  <c r="O16" i="39"/>
  <c r="L16" i="39"/>
  <c r="L12" i="39"/>
  <c r="O12" i="39"/>
  <c r="N12" i="39"/>
  <c r="M12" i="39"/>
  <c r="T31" i="78" l="1"/>
  <c r="S31" i="78"/>
  <c r="R30" i="78"/>
  <c r="S30" i="78"/>
  <c r="T30" i="78"/>
  <c r="K11" i="78" s="1"/>
  <c r="T14" i="39"/>
  <c r="V14" i="39"/>
  <c r="S14" i="39"/>
  <c r="U14" i="39"/>
  <c r="P12" i="39"/>
  <c r="T12" i="39" s="1"/>
  <c r="P16" i="39"/>
  <c r="U16" i="39" s="1"/>
  <c r="S12" i="39" l="1"/>
  <c r="V12" i="39"/>
  <c r="S16" i="39"/>
  <c r="T16" i="39"/>
  <c r="U12" i="39"/>
  <c r="V16" i="39"/>
</calcChain>
</file>

<file path=xl/comments1.xml><?xml version="1.0" encoding="utf-8"?>
<comments xmlns="http://schemas.openxmlformats.org/spreadsheetml/2006/main">
  <authors>
    <author>Axel</author>
  </authors>
  <commentList>
    <comment ref="C23" authorId="0" shapeId="0">
      <text>
        <r>
          <rPr>
            <b/>
            <sz val="9"/>
            <color indexed="81"/>
            <rFont val="Tahoma"/>
            <family val="2"/>
          </rPr>
          <t>Kommentar:</t>
        </r>
        <r>
          <rPr>
            <sz val="9"/>
            <color indexed="81"/>
            <rFont val="Tahoma"/>
            <family val="2"/>
          </rPr>
          <t xml:space="preserve">
Kurzfristige Vermögenswerte</t>
        </r>
      </text>
    </comment>
    <comment ref="B24" authorId="0" shapeId="0">
      <text>
        <r>
          <rPr>
            <sz val="9"/>
            <color indexed="81"/>
            <rFont val="Tahoma"/>
            <family val="2"/>
          </rPr>
          <t>Bereits korrigiert um zweifelhafte Forderrungen</t>
        </r>
      </text>
    </comment>
    <comment ref="C26" authorId="0" shapeId="0">
      <text>
        <r>
          <rPr>
            <b/>
            <sz val="9"/>
            <color indexed="81"/>
            <rFont val="Tahoma"/>
            <family val="2"/>
          </rPr>
          <t>Kommentar:</t>
        </r>
        <r>
          <rPr>
            <sz val="9"/>
            <color indexed="81"/>
            <rFont val="Tahoma"/>
            <family val="2"/>
          </rPr>
          <t xml:space="preserve">
Langfristige Vermögenswerte</t>
        </r>
      </text>
    </comment>
    <comment ref="B27" authorId="0" shapeId="0">
      <text>
        <r>
          <rPr>
            <sz val="9"/>
            <color indexed="81"/>
            <rFont val="Tahoma"/>
            <family val="2"/>
          </rPr>
          <t>Bereits korrigiert um die kumulierten Abschreibungen</t>
        </r>
      </text>
    </comment>
  </commentList>
</comments>
</file>

<file path=xl/comments2.xml><?xml version="1.0" encoding="utf-8"?>
<comments xmlns="http://schemas.openxmlformats.org/spreadsheetml/2006/main">
  <authors>
    <author>Axel</author>
  </authors>
  <commentList>
    <comment ref="B12" authorId="0" shapeId="0">
      <text>
        <r>
          <rPr>
            <sz val="9"/>
            <color indexed="81"/>
            <rFont val="Tahoma"/>
            <family val="2"/>
          </rPr>
          <t>Basierend auf dem Gewinn aus fortgeführter  Geschäftstätigkeit, damit konsitent mit Umsatzzahl</t>
        </r>
      </text>
    </comment>
    <comment ref="C12" authorId="0" shapeId="0">
      <text>
        <r>
          <rPr>
            <sz val="9"/>
            <color indexed="81"/>
            <rFont val="Tahoma"/>
            <family val="2"/>
          </rPr>
          <t>Nettoumsatzrendite = Nettogewinn / Umsatzerlöse = Net Income / Revenue</t>
        </r>
      </text>
    </comment>
    <comment ref="C13" authorId="0" shapeId="0">
      <text>
        <r>
          <rPr>
            <sz val="9"/>
            <color indexed="81"/>
            <rFont val="Tahoma"/>
            <family val="2"/>
          </rPr>
          <t>Bruttogewinnmarge = Bruttogewinn / Umsatzerlöse = Gross Profit / Revenue</t>
        </r>
      </text>
    </comment>
    <comment ref="C14" authorId="0" shapeId="0">
      <text>
        <r>
          <rPr>
            <b/>
            <sz val="9"/>
            <color indexed="81"/>
            <rFont val="Tahoma"/>
            <family val="2"/>
          </rPr>
          <t>Axel:</t>
        </r>
        <r>
          <rPr>
            <sz val="9"/>
            <color indexed="81"/>
            <rFont val="Tahoma"/>
            <family val="2"/>
          </rPr>
          <t xml:space="preserve">
EBITDA-Marge = EBIT / Umsatzerlöse = EBITDA / Revenue</t>
        </r>
      </text>
    </comment>
    <comment ref="C15" authorId="0" shapeId="0">
      <text>
        <r>
          <rPr>
            <sz val="9"/>
            <color indexed="81"/>
            <rFont val="Tahoma"/>
            <family val="2"/>
          </rPr>
          <t>Operative Gewinnmarge = EBIT / Umsatzerlöse = EBIT / Revenue</t>
        </r>
      </text>
    </comment>
    <comment ref="C16" authorId="0" shapeId="0">
      <text>
        <r>
          <rPr>
            <sz val="9"/>
            <color indexed="81"/>
            <rFont val="Tahoma"/>
            <family val="2"/>
          </rPr>
          <t>Vorsteuermarge = EBT / Umsatzerlöse = EBT / Revenue</t>
        </r>
      </text>
    </comment>
    <comment ref="C17" authorId="0" shapeId="0">
      <text>
        <r>
          <rPr>
            <sz val="9"/>
            <color indexed="81"/>
            <rFont val="Tahoma"/>
            <family val="2"/>
          </rPr>
          <t>Umsatzverdienstrate = Cash Flow aus operativer Geschäftstätigkeit / Umsatzerlöse = Cash Flow from Operations / Revenue</t>
        </r>
      </text>
    </comment>
  </commentList>
</comments>
</file>

<file path=xl/connections.xml><?xml version="1.0" encoding="utf-8"?>
<connections xmlns="http://schemas.openxmlformats.org/spreadsheetml/2006/main">
  <connection id="1" name="quotes" type="6" refreshedVersion="0" background="1">
    <textPr prompt="0" sourceFile="http://finance.yahoo.com/d/quotes.csv?s=&amp;f=ee7e8l1jkk4db4j2" decimal="," thousands=".">
      <textFields>
        <textField/>
      </textFields>
    </textPr>
  </connection>
  <connection id="2" name="quotes1" type="6" refreshedVersion="0" background="1">
    <textPr prompt="0" sourceFile="http://finance.yahoo.com/d/quotes.csv?s=&amp;f=ee7e8l1jkk4db4j2" decimal="," thousands=".">
      <textFields>
        <textField/>
      </textFields>
    </textPr>
  </connection>
  <connection id="3" name="quotes2" type="6" refreshedVersion="0" background="1">
    <textPr prompt="0" sourceFile="http://finance.yahoo.com/d/quotes.csv?s=&amp;f=ee7e8l1jkk4db4j2" decimal="," thousands=".">
      <textFields>
        <textField/>
      </textFields>
    </textPr>
  </connection>
</connections>
</file>

<file path=xl/sharedStrings.xml><?xml version="1.0" encoding="utf-8"?>
<sst xmlns="http://schemas.openxmlformats.org/spreadsheetml/2006/main" count="273" uniqueCount="138">
  <si>
    <t>USD</t>
  </si>
  <si>
    <t>Revenue</t>
  </si>
  <si>
    <t>Umsatzverdienstrate</t>
  </si>
  <si>
    <t>Gewinn- und Verlustrechnung</t>
  </si>
  <si>
    <t>Bilanz</t>
  </si>
  <si>
    <t>Kapitalflussrechnung</t>
  </si>
  <si>
    <t>-</t>
  </si>
  <si>
    <t>%</t>
  </si>
  <si>
    <t xml:space="preserve"> </t>
  </si>
  <si>
    <t>Item</t>
  </si>
  <si>
    <t>Unit/Einheit</t>
  </si>
  <si>
    <t>Bezeichnung</t>
  </si>
  <si>
    <t>2015</t>
  </si>
  <si>
    <t>DIY Investor</t>
  </si>
  <si>
    <t>diyinvestor.de</t>
  </si>
  <si>
    <t>axel@diyinvestor.de</t>
  </si>
  <si>
    <t>Luegplatz 2</t>
  </si>
  <si>
    <t>40545 Düsseldorf</t>
  </si>
  <si>
    <t>DISCLAIMER</t>
  </si>
  <si>
    <t>Die Inhalte dieses Dokumentes wurden mit größtmöglicher Sorgfalt und nach bestem Gewissen erstellt. DIY Investor übernimmt jedoch keine Gewähr für die Aktualität, Vollständigkeit und Richtigkeit der bereitgestellten Informationen.</t>
  </si>
  <si>
    <t>Die hier veröffentlichten Inhalte, Werke und bereitgestellten Informationen unterliegen dem deutschen Urheberrecht und Leistungsschutzrecht. Jede Art der Vervielfältigung, Bearbeitung, Verbreitung, Einspeicherung und jede Art der Verwertung außerhalb der Grenzen des Urheberrechts bedarf der vorherigen schriftlichen Zustimmung des jeweiligen Rechteinhabers. Das unerlaubte Kopieren/Speichern der bereitgestellten Informationen ist nicht gestattet.</t>
  </si>
  <si>
    <t>2011</t>
  </si>
  <si>
    <t>2012</t>
  </si>
  <si>
    <t>2013</t>
  </si>
  <si>
    <t>2014</t>
  </si>
  <si>
    <t>Umsatzerlöse</t>
  </si>
  <si>
    <t>Total Debt</t>
  </si>
  <si>
    <t>Total Equity</t>
  </si>
  <si>
    <t>Total Assets</t>
  </si>
  <si>
    <t>Fremdkapital</t>
  </si>
  <si>
    <t>Eigenkapital</t>
  </si>
  <si>
    <t>Bilanzsumme</t>
  </si>
  <si>
    <t>Anlagevermögen</t>
  </si>
  <si>
    <t>Umlaufvermögen</t>
  </si>
  <si>
    <t>Finanzkennzahlen (Financial Ratios)</t>
  </si>
  <si>
    <t>2006</t>
  </si>
  <si>
    <t>2007</t>
  </si>
  <si>
    <t>2008</t>
  </si>
  <si>
    <t>2009</t>
  </si>
  <si>
    <t>2010</t>
  </si>
  <si>
    <t>Ertrags- und Rentabilitätskennzahlen (Profitability Ratios)</t>
  </si>
  <si>
    <t>Development/ Entwicklung</t>
  </si>
  <si>
    <t>Formula/ Formel</t>
  </si>
  <si>
    <t>Nettoumsatzrendite = Nettogewinn / Umsatzerlöse = Net Income / Revenue</t>
  </si>
  <si>
    <t>Bruttogewinnmarge = Bruttogewinn / Umsatzerlöse = Gross Profit / Revenue</t>
  </si>
  <si>
    <t>Operative Gewinnmarge = EBIT / Umsatzerlöse = EBIT / Revenue</t>
  </si>
  <si>
    <t>Vorsteuermarge = EBT / Umsatzerlöse = EBT / Revenue</t>
  </si>
  <si>
    <t>Umsatzverdienstrate = Cash Flow aus operativer Geschäftstätigkeit / Umsatzerlöse = Cash Flow from Operations / Revenue</t>
  </si>
  <si>
    <t>Net Profit Margin</t>
  </si>
  <si>
    <t>Nettoumsatzrendite</t>
  </si>
  <si>
    <t>Bruttogewinnmarge</t>
  </si>
  <si>
    <t>Operative Gewinnmarge</t>
  </si>
  <si>
    <t>Vorsteuermarge</t>
  </si>
  <si>
    <t>Gross Margin</t>
  </si>
  <si>
    <t>EBT Margin</t>
  </si>
  <si>
    <t>EBIT Margin</t>
  </si>
  <si>
    <t>CFO / Revenue</t>
  </si>
  <si>
    <t>Gross Profit</t>
  </si>
  <si>
    <t>Bruttogewinn</t>
  </si>
  <si>
    <t>Operating cost (SG&amp;A)</t>
  </si>
  <si>
    <t>Vertriebs-, Verwaltungkosten und andere Betriebskosten</t>
  </si>
  <si>
    <t>Current Assets</t>
  </si>
  <si>
    <t>Non-current Assets</t>
  </si>
  <si>
    <t>Sachanlagen</t>
  </si>
  <si>
    <t>Forderungen aus Lieferungen und Leistungen</t>
  </si>
  <si>
    <t>Forderungen aus Auftragsfertigung / Dienstleistungsgeschäft</t>
  </si>
  <si>
    <t>Property, Plant &amp; Equipment</t>
  </si>
  <si>
    <t>Construction Contract and Service Business Receivables</t>
  </si>
  <si>
    <t>Aktiva (Assets)</t>
  </si>
  <si>
    <t>Passiva (Equity &amp; Liabilities)</t>
  </si>
  <si>
    <t>Non-current Liabilities</t>
  </si>
  <si>
    <t>Current Liabilities</t>
  </si>
  <si>
    <t>Langfristige Schulden</t>
  </si>
  <si>
    <t>Kurzfristige Schulden</t>
  </si>
  <si>
    <t>Cash Flow from Operating Activities</t>
  </si>
  <si>
    <t>Unit/ Einheit</t>
  </si>
  <si>
    <t>IFRS / US GAAP</t>
  </si>
  <si>
    <t>Cash Flow aus betrieblicher Tätigkeit</t>
  </si>
  <si>
    <t>Abschreibungen und Amortisation</t>
  </si>
  <si>
    <t>Depreciation and Amortization</t>
  </si>
  <si>
    <t>Währung:</t>
  </si>
  <si>
    <t>Einheit:</t>
  </si>
  <si>
    <t>million</t>
  </si>
  <si>
    <t>Reingewinn aus fortgeführten Geschäftsbereichen</t>
  </si>
  <si>
    <t>Net Income from Continuing Operations</t>
  </si>
  <si>
    <t>Währung / Einheit:</t>
  </si>
  <si>
    <t>Trade Receivables / Accounts Receivable</t>
  </si>
  <si>
    <t>Redeemable Non-controlling Interest</t>
  </si>
  <si>
    <t>Zahlbare Minderheitsanteile</t>
  </si>
  <si>
    <t>Umsatzrenditen</t>
  </si>
  <si>
    <t>EBITDA Margin</t>
  </si>
  <si>
    <t>EBITDA-Marge</t>
  </si>
  <si>
    <t>Apple Inc.</t>
  </si>
  <si>
    <t>AAPL</t>
  </si>
  <si>
    <t>Long-term Marketable Securities</t>
  </si>
  <si>
    <t>TTM</t>
  </si>
  <si>
    <t>MRQ</t>
  </si>
  <si>
    <t>Letztes Geschäftsjahresende:</t>
  </si>
  <si>
    <t>Median</t>
  </si>
  <si>
    <t>Max</t>
  </si>
  <si>
    <t>Min</t>
  </si>
  <si>
    <t>5-Jahres-Kennwerte</t>
  </si>
  <si>
    <t>Durch-schnitt</t>
  </si>
  <si>
    <t>Auswertung</t>
  </si>
  <si>
    <t>Beneish M Score</t>
  </si>
  <si>
    <t>Erläuterung Variablen</t>
  </si>
  <si>
    <t>M  = -4.84 + 0,920 DSRI + 0,528 GMI + 0,404 AQI + 0,892 SGI + 0,115 DEPI - 0,172 SGAI  - 0,327 LVGI + 4.679 TATA</t>
  </si>
  <si>
    <t>8 Variablen</t>
  </si>
  <si>
    <t>5 Variablen</t>
  </si>
  <si>
    <t>M  = -6.065 + 0.823 DSRI + 0.906 GMI + 0.593 AQI + 0.717 SGI + 0.107 DEPI</t>
  </si>
  <si>
    <t>M Score Formeln</t>
  </si>
  <si>
    <t>DSRI - Days' Sales in Receivable Index</t>
  </si>
  <si>
    <t>GMI - Gross Margin Index</t>
  </si>
  <si>
    <t>AQI - Asset Quality Index</t>
  </si>
  <si>
    <t>SGI - Sales Growth Index</t>
  </si>
  <si>
    <t>DEPI - Depreciation Index</t>
  </si>
  <si>
    <t>SGAI - Sales and General and Administrative Expense Index</t>
  </si>
  <si>
    <t>LVGI - Leverage Index</t>
  </si>
  <si>
    <t>TATA - Total Accruals to Total Assets</t>
  </si>
  <si>
    <t>Total M Score (8 Variables)</t>
  </si>
  <si>
    <t>M Score (8 Variablen)</t>
  </si>
  <si>
    <t>Total M Score (5 Variables)</t>
  </si>
  <si>
    <t>M Score (5 Variablen)</t>
  </si>
  <si>
    <t>DSRI = (Forderungen t / Umsatz t) / (Forderungen t-1 / Umsatz t-1)</t>
  </si>
  <si>
    <t>GMI = Bruttomarge t-1/ Bruttomarge t</t>
  </si>
  <si>
    <t>AQI = [1 - (Umlaufvermögen t + Sachanlagen t + Finanzanlagen t) / Gesamtvermögen t] / [1 - ((Umlaufvermögen t-1 + Sachanlagen t-1 + Finanzanlagen t-1) / Gesamtvermögen t-1)]</t>
  </si>
  <si>
    <t>SGI = Umsatz t / Umsatz t-1</t>
  </si>
  <si>
    <t>DEPI = (Abschreibungen t-1/ (Sachanlagen t-1 + Abschreibungen t-1)) / (Abschreibungen t / (Sachanlagen t + Abschreibungen t))</t>
  </si>
  <si>
    <t>SGAI = (SG&amp;A Aufwand t / Umsatz t) / (SG&amp;A Aufwand t-1 / Umsatz t-1)</t>
  </si>
  <si>
    <t>LVGI = [(Kurzfristige Verbindlichkeiten t + Langfristige Schulden t) / Gesamtvermögen t] / [(Kurzfristige Verbindlichkeiten t-1 + Langfristige Schulden t-1) / Gesamtvermögen t-1]</t>
  </si>
  <si>
    <t>Berechnung</t>
  </si>
  <si>
    <t>TATA = (Nettogewinn aus fortgeführten Geschäftsbereichen t - Operativer Cash Flow t) / Gesamtvermögen t</t>
  </si>
  <si>
    <t>Mehr infos zum M Score:</t>
  </si>
  <si>
    <t>www.diyinvestor/beneish-m-score</t>
  </si>
  <si>
    <t>USD million</t>
  </si>
  <si>
    <t>BENEISH M SCORE</t>
  </si>
  <si>
    <t>Langfristige Investments</t>
  </si>
  <si>
    <t>Abschlussdaten (nicht vollständig)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</si>
</sst>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1" formatCode="_(* #,##0_);_(* \(#,##0\);_(* &quot;-&quot;_);_(@_)"/>
    <numFmt numFmtId="43" formatCode="_(* #,##0.00_);_(* \(#,##0.00\);_(* &quot;-&quot;??_);_(@_)"/>
    <numFmt numFmtId="164" formatCode="0.0%"/>
    <numFmt numFmtId="165" formatCode="_([$€]* #,##0.00_);_([$€]* \(#,##0.00\);_([$€]* &quot;-&quot;??_);_(@_)"/>
    <numFmt numFmtId="166" formatCode="_(* #,##0.0_);_(* \(#,##0.0\);_(* &quot;-&quot;?_);_(@_)"/>
    <numFmt numFmtId="167" formatCode="_(* #,##0.0_);_(* \(#,##0.0\);_(* &quot;-&quot;_);_(@_)"/>
    <numFmt numFmtId="168" formatCode="_(* #,##0.00_);_(* \(#,##0.00\);_(* &quot;-&quot;_);_(@_)"/>
    <numFmt numFmtId="169" formatCode="dd\.mm\.yy;@"/>
    <numFmt numFmtId="170" formatCode="_(* #,##0.000_);_(* \(#,##0.000\);_(* &quot;-&quot;_);_(@_)"/>
  </numFmts>
  <fonts count="29">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0"/>
      <name val="Arial"/>
      <family val="2"/>
    </font>
    <font>
      <u/>
      <sz val="10"/>
      <color indexed="12"/>
      <name val="Arial"/>
      <family val="2"/>
    </font>
    <font>
      <b/>
      <sz val="14"/>
      <name val="Arial"/>
      <family val="2"/>
    </font>
    <font>
      <b/>
      <sz val="9"/>
      <color indexed="81"/>
      <name val="Tahoma"/>
      <family val="2"/>
    </font>
    <font>
      <sz val="9"/>
      <color indexed="81"/>
      <name val="Tahoma"/>
      <family val="2"/>
    </font>
    <font>
      <sz val="10"/>
      <name val="Geneva"/>
    </font>
    <font>
      <b/>
      <sz val="20"/>
      <name val="Arial"/>
      <family val="2"/>
    </font>
    <font>
      <i/>
      <sz val="10"/>
      <name val="Arial"/>
      <family val="2"/>
    </font>
    <font>
      <b/>
      <sz val="24"/>
      <name val="Arial"/>
      <family val="2"/>
    </font>
    <font>
      <sz val="8"/>
      <color rgb="FF2A2A2A"/>
      <name val="Helvetica"/>
    </font>
    <font>
      <b/>
      <sz val="10"/>
      <color theme="6" tint="-0.249977111117893"/>
      <name val="Arial"/>
      <family val="2"/>
    </font>
    <font>
      <b/>
      <sz val="10"/>
      <color theme="4" tint="-0.499984740745262"/>
      <name val="Arial"/>
      <family val="2"/>
    </font>
    <font>
      <i/>
      <sz val="12"/>
      <name val="Arial"/>
      <family val="2"/>
    </font>
    <font>
      <b/>
      <sz val="10"/>
      <color rgb="FFFF0000"/>
      <name val="Webdings"/>
      <family val="1"/>
      <charset val="2"/>
    </font>
    <font>
      <b/>
      <sz val="16"/>
      <color rgb="FF2C5581"/>
      <name val="Arial"/>
      <family val="2"/>
    </font>
    <font>
      <u/>
      <sz val="11"/>
      <color theme="10"/>
      <name val="Calibri"/>
      <family val="2"/>
      <scheme val="minor"/>
    </font>
    <font>
      <b/>
      <sz val="10"/>
      <color theme="4" tint="-0.499984740745262"/>
      <name val="Arial"/>
      <family val="2"/>
    </font>
    <font>
      <sz val="10"/>
      <color theme="1"/>
      <name val="Arial"/>
      <family val="2"/>
    </font>
    <font>
      <sz val="12"/>
      <name val="Arial"/>
      <family val="2"/>
    </font>
    <font>
      <b/>
      <sz val="12"/>
      <name val="Arial"/>
      <family val="2"/>
    </font>
    <font>
      <b/>
      <sz val="12"/>
      <color rgb="FF00B050"/>
      <name val="Webdings"/>
      <family val="1"/>
      <charset val="2"/>
    </font>
    <font>
      <sz val="12"/>
      <color rgb="FF000000"/>
      <name val="Arial"/>
      <family val="2"/>
    </font>
    <font>
      <sz val="10"/>
      <color rgb="FF333333"/>
      <name val="Arial"/>
      <family val="2"/>
    </font>
  </fonts>
  <fills count="5">
    <fill>
      <patternFill patternType="none"/>
    </fill>
    <fill>
      <patternFill patternType="gray125"/>
    </fill>
    <fill>
      <patternFill patternType="solid">
        <fgColor rgb="FFFFFFFF"/>
        <bgColor indexed="64"/>
      </patternFill>
    </fill>
    <fill>
      <patternFill patternType="solid">
        <fgColor theme="6" tint="0.79998168889431442"/>
        <bgColor theme="6" tint="0.79998168889431442"/>
      </patternFill>
    </fill>
    <fill>
      <patternFill patternType="solid">
        <fgColor rgb="FFFFFF99"/>
        <bgColor indexed="64"/>
      </patternFill>
    </fill>
  </fills>
  <borders count="10">
    <border>
      <left/>
      <right/>
      <top/>
      <bottom/>
      <diagonal/>
    </border>
    <border>
      <left/>
      <right/>
      <top/>
      <bottom style="medium">
        <color indexed="64"/>
      </bottom>
      <diagonal/>
    </border>
    <border>
      <left/>
      <right/>
      <top/>
      <bottom style="thin">
        <color theme="6"/>
      </bottom>
      <diagonal/>
    </border>
    <border>
      <left/>
      <right/>
      <top/>
      <bottom style="thin">
        <color rgb="FFA5A5A5"/>
      </bottom>
      <diagonal/>
    </border>
    <border>
      <left style="thin">
        <color theme="6"/>
      </left>
      <right style="thin">
        <color theme="6"/>
      </right>
      <top style="thin">
        <color theme="6"/>
      </top>
      <bottom style="thin">
        <color theme="6"/>
      </bottom>
      <diagonal/>
    </border>
    <border>
      <left style="thin">
        <color theme="6"/>
      </left>
      <right/>
      <top style="thin">
        <color theme="6"/>
      </top>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style="thin">
        <color theme="6"/>
      </left>
      <right/>
      <top style="thin">
        <color rgb="FFA5A5A5"/>
      </top>
      <bottom/>
      <diagonal/>
    </border>
    <border>
      <left style="thin">
        <color theme="6"/>
      </left>
      <right style="thin">
        <color theme="6"/>
      </right>
      <top style="thin">
        <color rgb="FFA5A5A5"/>
      </top>
      <bottom/>
      <diagonal/>
    </border>
  </borders>
  <cellStyleXfs count="12">
    <xf numFmtId="0" fontId="0" fillId="0" borderId="0"/>
    <xf numFmtId="165" fontId="3" fillId="0" borderId="0" applyFont="0" applyFill="0" applyBorder="0" applyAlignment="0" applyProtection="0"/>
    <xf numFmtId="0" fontId="7" fillId="0" borderId="0" applyNumberFormat="0" applyFill="0" applyBorder="0" applyAlignment="0" applyProtection="0">
      <alignment vertical="top"/>
      <protection locked="0"/>
    </xf>
    <xf numFmtId="9" fontId="3" fillId="0" borderId="0" applyFont="0" applyFill="0" applyBorder="0" applyAlignment="0" applyProtection="0"/>
    <xf numFmtId="0" fontId="2" fillId="0" borderId="0"/>
    <xf numFmtId="9" fontId="2" fillId="0" borderId="0" applyFont="0" applyFill="0" applyBorder="0" applyAlignment="0" applyProtection="0"/>
    <xf numFmtId="0" fontId="11" fillId="0" borderId="0"/>
    <xf numFmtId="0" fontId="5" fillId="0" borderId="0"/>
    <xf numFmtId="8" fontId="11" fillId="0" borderId="0" applyFont="0" applyFill="0" applyBorder="0" applyAlignment="0" applyProtection="0"/>
    <xf numFmtId="43" fontId="3" fillId="0" borderId="0" applyFont="0" applyFill="0" applyBorder="0" applyAlignment="0" applyProtection="0"/>
    <xf numFmtId="0" fontId="1" fillId="0" borderId="0"/>
    <xf numFmtId="0" fontId="21" fillId="0" borderId="0" applyNumberFormat="0" applyFill="0" applyBorder="0" applyAlignment="0" applyProtection="0"/>
  </cellStyleXfs>
  <cellXfs count="88">
    <xf numFmtId="0" fontId="0" fillId="0" borderId="0" xfId="0"/>
    <xf numFmtId="0" fontId="4" fillId="0" borderId="0" xfId="0" applyFont="1"/>
    <xf numFmtId="0" fontId="0" fillId="0" borderId="0" xfId="0" applyAlignment="1">
      <alignment wrapText="1"/>
    </xf>
    <xf numFmtId="0" fontId="6" fillId="0" borderId="0" xfId="0" applyFont="1"/>
    <xf numFmtId="0" fontId="8" fillId="0" borderId="0" xfId="0" applyFont="1"/>
    <xf numFmtId="0" fontId="4" fillId="0" borderId="0" xfId="0" applyFont="1" applyAlignment="1">
      <alignment wrapText="1"/>
    </xf>
    <xf numFmtId="0" fontId="0" fillId="0" borderId="0" xfId="0" applyBorder="1" applyAlignment="1">
      <alignment wrapText="1"/>
    </xf>
    <xf numFmtId="0" fontId="3" fillId="0" borderId="0" xfId="0" applyFont="1"/>
    <xf numFmtId="0" fontId="0" fillId="0" borderId="0" xfId="0" applyFill="1" applyBorder="1"/>
    <xf numFmtId="0" fontId="0" fillId="0" borderId="1" xfId="0" applyBorder="1"/>
    <xf numFmtId="0" fontId="12" fillId="0" borderId="0" xfId="0" applyFont="1"/>
    <xf numFmtId="0" fontId="3" fillId="0" borderId="0" xfId="0" applyFont="1" applyFill="1"/>
    <xf numFmtId="14" fontId="0" fillId="0" borderId="0" xfId="0" applyNumberFormat="1" applyAlignment="1">
      <alignment horizontal="left"/>
    </xf>
    <xf numFmtId="41" fontId="3" fillId="0" borderId="0" xfId="6" applyNumberFormat="1" applyFont="1" applyFill="1" applyBorder="1" applyAlignment="1">
      <alignment horizontal="right"/>
    </xf>
    <xf numFmtId="164" fontId="3" fillId="0" borderId="0" xfId="3" applyNumberFormat="1" applyFont="1" applyFill="1" applyBorder="1" applyAlignment="1">
      <alignment horizontal="right"/>
    </xf>
    <xf numFmtId="166" fontId="3" fillId="0" borderId="0" xfId="8" applyNumberFormat="1" applyFont="1" applyFill="1" applyBorder="1" applyAlignment="1">
      <alignment horizontal="right"/>
    </xf>
    <xf numFmtId="0" fontId="8" fillId="0" borderId="0" xfId="6" applyFont="1" applyFill="1" applyBorder="1" applyAlignment="1">
      <alignment horizontal="left"/>
    </xf>
    <xf numFmtId="0" fontId="3" fillId="0" borderId="0" xfId="0" applyFont="1" applyAlignment="1">
      <alignment wrapText="1"/>
    </xf>
    <xf numFmtId="0" fontId="14" fillId="0" borderId="0" xfId="0" applyFont="1" applyAlignment="1">
      <alignment wrapText="1"/>
    </xf>
    <xf numFmtId="0" fontId="7" fillId="0" borderId="0" xfId="2" applyAlignment="1" applyProtection="1">
      <alignment wrapText="1"/>
    </xf>
    <xf numFmtId="0" fontId="15" fillId="2" borderId="0" xfId="0" applyFont="1" applyFill="1" applyAlignment="1">
      <alignment wrapText="1"/>
    </xf>
    <xf numFmtId="0" fontId="3" fillId="2" borderId="0" xfId="0" applyFont="1" applyFill="1" applyAlignment="1">
      <alignment wrapText="1"/>
    </xf>
    <xf numFmtId="0" fontId="17" fillId="0" borderId="2" xfId="6" applyNumberFormat="1" applyFont="1" applyFill="1" applyBorder="1" applyAlignment="1">
      <alignment horizontal="left" wrapText="1"/>
    </xf>
    <xf numFmtId="0" fontId="17" fillId="0" borderId="2" xfId="7" applyNumberFormat="1" applyFont="1" applyFill="1" applyBorder="1" applyAlignment="1">
      <alignment horizontal="centerContinuous" vertical="top" wrapText="1"/>
    </xf>
    <xf numFmtId="0" fontId="16" fillId="0" borderId="0" xfId="6" applyNumberFormat="1" applyFont="1" applyFill="1" applyBorder="1" applyAlignment="1">
      <alignment horizontal="left"/>
    </xf>
    <xf numFmtId="166" fontId="16" fillId="0" borderId="0" xfId="8" applyNumberFormat="1" applyFont="1" applyFill="1" applyBorder="1" applyAlignment="1">
      <alignment horizontal="right"/>
    </xf>
    <xf numFmtId="0" fontId="17" fillId="0" borderId="0" xfId="7" applyNumberFormat="1" applyFont="1" applyFill="1" applyBorder="1" applyAlignment="1">
      <alignment horizontal="centerContinuous" vertical="top" wrapText="1"/>
    </xf>
    <xf numFmtId="0" fontId="18" fillId="0" borderId="0" xfId="6" applyFont="1" applyFill="1" applyBorder="1" applyAlignment="1">
      <alignment horizontal="left"/>
    </xf>
    <xf numFmtId="0" fontId="3" fillId="0" borderId="0" xfId="6" applyNumberFormat="1" applyFont="1" applyFill="1" applyBorder="1" applyAlignment="1">
      <alignment horizontal="left" wrapText="1"/>
    </xf>
    <xf numFmtId="0" fontId="3" fillId="0" borderId="0" xfId="6" applyNumberFormat="1" applyFont="1" applyFill="1" applyBorder="1" applyAlignment="1">
      <alignment horizontal="left" wrapText="1" indent="1"/>
    </xf>
    <xf numFmtId="0" fontId="17" fillId="0" borderId="2" xfId="6" applyNumberFormat="1" applyFont="1" applyBorder="1" applyAlignment="1">
      <alignment horizontal="left" wrapText="1"/>
    </xf>
    <xf numFmtId="0" fontId="17" fillId="0" borderId="2" xfId="7" applyNumberFormat="1" applyFont="1" applyBorder="1" applyAlignment="1">
      <alignment horizontal="centerContinuous" vertical="top" wrapText="1"/>
    </xf>
    <xf numFmtId="0" fontId="3" fillId="0" borderId="0" xfId="6" applyNumberFormat="1" applyFont="1" applyFill="1" applyBorder="1" applyAlignment="1">
      <alignment horizontal="left"/>
    </xf>
    <xf numFmtId="0" fontId="0" fillId="0" borderId="1" xfId="0" applyBorder="1" applyAlignment="1">
      <alignment wrapText="1"/>
    </xf>
    <xf numFmtId="0" fontId="3" fillId="0" borderId="0" xfId="6" applyNumberFormat="1" applyFont="1" applyFill="1" applyBorder="1" applyAlignment="1">
      <alignment horizontal="left" indent="1"/>
    </xf>
    <xf numFmtId="167" fontId="3" fillId="0" borderId="0" xfId="6" applyNumberFormat="1" applyFont="1" applyFill="1" applyBorder="1" applyAlignment="1">
      <alignment horizontal="right"/>
    </xf>
    <xf numFmtId="41" fontId="0" fillId="0" borderId="0" xfId="6" applyNumberFormat="1" applyFont="1" applyFill="1" applyBorder="1" applyAlignment="1">
      <alignment horizontal="right"/>
    </xf>
    <xf numFmtId="0" fontId="0" fillId="0" borderId="0" xfId="0"/>
    <xf numFmtId="0" fontId="0" fillId="0" borderId="0" xfId="0" applyAlignment="1">
      <alignment horizontal="left"/>
    </xf>
    <xf numFmtId="0" fontId="3" fillId="0" borderId="0" xfId="6" applyNumberFormat="1" applyFont="1" applyFill="1" applyAlignment="1">
      <alignment horizontal="left" wrapText="1"/>
    </xf>
    <xf numFmtId="0" fontId="19" fillId="0" borderId="0" xfId="0" applyFont="1"/>
    <xf numFmtId="0" fontId="0" fillId="0" borderId="0" xfId="0"/>
    <xf numFmtId="0" fontId="3" fillId="4" borderId="0" xfId="0" applyFont="1" applyFill="1" applyAlignment="1">
      <alignment horizontal="left"/>
    </xf>
    <xf numFmtId="0" fontId="20" fillId="0" borderId="0" xfId="0" applyFont="1"/>
    <xf numFmtId="0" fontId="3" fillId="0" borderId="0" xfId="6" applyNumberFormat="1" applyFont="1" applyFill="1" applyAlignment="1">
      <alignment horizontal="left"/>
    </xf>
    <xf numFmtId="41" fontId="3" fillId="0" borderId="0" xfId="6" applyNumberFormat="1" applyFont="1" applyFill="1" applyAlignment="1">
      <alignment horizontal="right"/>
    </xf>
    <xf numFmtId="0" fontId="17" fillId="0" borderId="2" xfId="7" applyNumberFormat="1" applyFont="1" applyFill="1" applyBorder="1" applyAlignment="1">
      <alignment horizontal="center" vertical="top" wrapText="1"/>
    </xf>
    <xf numFmtId="0" fontId="17" fillId="0" borderId="3" xfId="7" applyNumberFormat="1" applyFont="1" applyFill="1" applyBorder="1" applyAlignment="1">
      <alignment horizontal="centerContinuous" vertical="top" wrapText="1"/>
    </xf>
    <xf numFmtId="0" fontId="22" fillId="0" borderId="2" xfId="7" applyNumberFormat="1" applyFont="1" applyFill="1" applyBorder="1" applyAlignment="1">
      <alignment horizontal="centerContinuous" vertical="top" wrapText="1"/>
    </xf>
    <xf numFmtId="14" fontId="3" fillId="4" borderId="0" xfId="0" applyNumberFormat="1" applyFont="1" applyFill="1"/>
    <xf numFmtId="0" fontId="3" fillId="0" borderId="0" xfId="6" applyNumberFormat="1" applyFont="1" applyFill="1" applyAlignment="1">
      <alignment horizontal="left" indent="1"/>
    </xf>
    <xf numFmtId="0" fontId="3" fillId="3" borderId="0" xfId="6" applyNumberFormat="1" applyFont="1" applyFill="1" applyBorder="1" applyAlignment="1">
      <alignment horizontal="left"/>
    </xf>
    <xf numFmtId="0" fontId="17" fillId="0" borderId="0" xfId="6" applyNumberFormat="1" applyFont="1" applyFill="1" applyBorder="1" applyAlignment="1">
      <alignment horizontal="left" wrapText="1"/>
    </xf>
    <xf numFmtId="164" fontId="23" fillId="0" borderId="0" xfId="3" applyNumberFormat="1" applyFont="1" applyFill="1" applyBorder="1"/>
    <xf numFmtId="0" fontId="7" fillId="0" borderId="0" xfId="2" applyAlignment="1" applyProtection="1"/>
    <xf numFmtId="0" fontId="13" fillId="0" borderId="0" xfId="6" applyNumberFormat="1" applyFont="1" applyFill="1" applyBorder="1" applyAlignment="1">
      <alignment horizontal="left" indent="1"/>
    </xf>
    <xf numFmtId="0" fontId="13" fillId="0" borderId="0" xfId="6" applyNumberFormat="1" applyFont="1" applyFill="1" applyBorder="1" applyAlignment="1">
      <alignment horizontal="left"/>
    </xf>
    <xf numFmtId="0" fontId="3" fillId="0" borderId="0" xfId="0" applyFont="1" applyFill="1" applyAlignment="1">
      <alignment horizontal="left" vertical="top" wrapText="1"/>
    </xf>
    <xf numFmtId="169" fontId="0" fillId="0" borderId="0" xfId="0" applyNumberFormat="1" applyAlignment="1">
      <alignment horizontal="right"/>
    </xf>
    <xf numFmtId="169" fontId="0" fillId="0" borderId="0" xfId="0" applyNumberFormat="1"/>
    <xf numFmtId="0" fontId="24" fillId="0" borderId="0" xfId="0" applyFont="1"/>
    <xf numFmtId="41" fontId="0" fillId="0" borderId="0" xfId="6" applyNumberFormat="1" applyFont="1" applyFill="1" applyBorder="1" applyAlignment="1"/>
    <xf numFmtId="0" fontId="17" fillId="0" borderId="8" xfId="6" applyNumberFormat="1" applyFont="1" applyBorder="1" applyAlignment="1">
      <alignment horizontal="left" wrapText="1"/>
    </xf>
    <xf numFmtId="0" fontId="17" fillId="0" borderId="9" xfId="6" applyNumberFormat="1" applyFont="1" applyBorder="1" applyAlignment="1">
      <alignment horizontal="left" wrapText="1"/>
    </xf>
    <xf numFmtId="0" fontId="25" fillId="0" borderId="0" xfId="6" applyNumberFormat="1" applyFont="1" applyFill="1" applyBorder="1" applyAlignment="1">
      <alignment horizontal="left"/>
    </xf>
    <xf numFmtId="0" fontId="25" fillId="0" borderId="0" xfId="6" applyNumberFormat="1" applyFont="1" applyFill="1" applyBorder="1" applyAlignment="1">
      <alignment horizontal="left" wrapText="1"/>
    </xf>
    <xf numFmtId="41" fontId="25" fillId="0" borderId="0" xfId="6" applyNumberFormat="1" applyFont="1" applyFill="1" applyBorder="1" applyAlignment="1">
      <alignment horizontal="right"/>
    </xf>
    <xf numFmtId="0" fontId="26" fillId="0" borderId="0" xfId="0" applyFont="1"/>
    <xf numFmtId="0" fontId="3" fillId="0" borderId="0" xfId="0" applyFont="1" applyBorder="1"/>
    <xf numFmtId="0" fontId="23" fillId="3" borderId="4" xfId="0" applyFont="1" applyFill="1" applyBorder="1" applyAlignment="1">
      <alignment wrapText="1"/>
    </xf>
    <xf numFmtId="0" fontId="23" fillId="3" borderId="6" xfId="0" applyFont="1" applyFill="1" applyBorder="1" applyAlignment="1">
      <alignment wrapText="1"/>
    </xf>
    <xf numFmtId="0" fontId="23" fillId="0" borderId="0" xfId="0" applyFont="1" applyFill="1" applyBorder="1" applyAlignment="1">
      <alignment wrapText="1"/>
    </xf>
    <xf numFmtId="0" fontId="27" fillId="0" borderId="0" xfId="0" applyFont="1"/>
    <xf numFmtId="0" fontId="28" fillId="0" borderId="0" xfId="0" applyFont="1" applyAlignment="1">
      <alignment horizontal="left" vertical="center" wrapText="1" indent="1"/>
    </xf>
    <xf numFmtId="0" fontId="23" fillId="0" borderId="5" xfId="0" applyFont="1" applyFill="1" applyBorder="1"/>
    <xf numFmtId="0" fontId="23" fillId="0" borderId="7" xfId="0" applyFont="1" applyFill="1" applyBorder="1"/>
    <xf numFmtId="168" fontId="25" fillId="0" borderId="0" xfId="6" applyNumberFormat="1" applyFont="1" applyFill="1" applyBorder="1" applyAlignment="1"/>
    <xf numFmtId="0" fontId="28" fillId="0" borderId="0" xfId="0" applyFont="1"/>
    <xf numFmtId="0" fontId="23" fillId="0" borderId="6" xfId="0" applyFont="1" applyBorder="1" applyAlignment="1">
      <alignment wrapText="1"/>
    </xf>
    <xf numFmtId="0" fontId="23" fillId="0" borderId="4" xfId="0" applyFont="1" applyBorder="1" applyAlignment="1">
      <alignment wrapText="1"/>
    </xf>
    <xf numFmtId="0" fontId="23" fillId="3" borderId="5" xfId="0" applyFont="1" applyFill="1" applyBorder="1" applyAlignment="1">
      <alignment vertical="top" wrapText="1"/>
    </xf>
    <xf numFmtId="0" fontId="23" fillId="0" borderId="5" xfId="0" applyFont="1" applyBorder="1" applyAlignment="1">
      <alignment vertical="top" wrapText="1"/>
    </xf>
    <xf numFmtId="0" fontId="23" fillId="0" borderId="7" xfId="0" applyFont="1" applyBorder="1" applyAlignment="1">
      <alignment vertical="top" wrapText="1"/>
    </xf>
    <xf numFmtId="170" fontId="3" fillId="0" borderId="0" xfId="6" applyNumberFormat="1" applyFont="1" applyFill="1" applyBorder="1" applyAlignment="1"/>
    <xf numFmtId="170" fontId="3" fillId="0" borderId="0" xfId="6" applyNumberFormat="1" applyFont="1" applyFill="1" applyAlignment="1"/>
    <xf numFmtId="170" fontId="0" fillId="0" borderId="0" xfId="6" applyNumberFormat="1" applyFont="1" applyFill="1" applyBorder="1" applyAlignment="1"/>
    <xf numFmtId="170" fontId="3" fillId="0" borderId="0" xfId="6" applyNumberFormat="1" applyFont="1" applyFill="1" applyAlignment="1">
      <alignment horizontal="right"/>
    </xf>
    <xf numFmtId="0" fontId="8" fillId="0" borderId="0" xfId="0" applyFont="1" applyAlignment="1">
      <alignment horizontal="center"/>
    </xf>
  </cellXfs>
  <cellStyles count="12">
    <cellStyle name="§Q\?1@" xfId="7"/>
    <cellStyle name="Comma 2" xfId="9"/>
    <cellStyle name="Currency_fcffginzu" xfId="8"/>
    <cellStyle name="Euro" xfId="1"/>
    <cellStyle name="Hyperlink" xfId="2" builtinId="8"/>
    <cellStyle name="Hyperlink 2" xfId="11"/>
    <cellStyle name="Normal" xfId="0" builtinId="0"/>
    <cellStyle name="Normal 2" xfId="4"/>
    <cellStyle name="Normal 3" xfId="10"/>
    <cellStyle name="Normal_fcffginzu" xfId="6"/>
    <cellStyle name="Percent" xfId="3" builtinId="5"/>
    <cellStyle name="Percent 2" xfId="5"/>
  </cellStyles>
  <dxfs count="139">
    <dxf>
      <font>
        <b val="0"/>
        <i val="0"/>
        <strike val="0"/>
        <condense val="0"/>
        <extend val="0"/>
        <outline val="0"/>
        <shadow val="0"/>
        <u val="none"/>
        <vertAlign val="baseline"/>
        <sz val="10"/>
        <color auto="1"/>
        <name val="Arial"/>
        <scheme val="none"/>
      </font>
      <numFmt numFmtId="33" formatCode="_(* #,##0_);_(* \(#,##0\);_(* &quot;-&quot;_);_(@_)"/>
      <fill>
        <patternFill patternType="none">
          <fgColor rgb="FF000000"/>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border outline="0">
        <top style="thin">
          <color rgb="FFA5A5A5"/>
        </top>
      </border>
    </dxf>
    <dxf>
      <font>
        <b val="0"/>
        <i val="0"/>
        <strike val="0"/>
        <condense val="0"/>
        <extend val="0"/>
        <outline val="0"/>
        <shadow val="0"/>
        <u val="none"/>
        <vertAlign val="baseline"/>
        <sz val="10"/>
        <color auto="1"/>
        <name val="Arial"/>
        <scheme val="none"/>
      </font>
      <fill>
        <patternFill patternType="none">
          <fgColor rgb="FF000000"/>
          <bgColor auto="1"/>
        </patternFill>
      </fill>
      <alignment horizontal="right" vertical="bottom" textRotation="0" wrapText="0" indent="0" justifyLastLine="0" shrinkToFit="0" readingOrder="0"/>
    </dxf>
    <dxf>
      <border outline="0">
        <bottom style="thin">
          <color rgb="FFA5A5A5"/>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numFmt numFmtId="171" formatCode="0.0"/>
    </dxf>
    <dxf>
      <numFmt numFmtId="171" formatCode="0.0"/>
    </dxf>
    <dxf>
      <numFmt numFmtId="171" formatCode="0.0"/>
    </dxf>
    <dxf>
      <numFmt numFmtId="171" formatCode="0.0"/>
    </dxf>
    <dxf>
      <border outline="0">
        <top style="thin">
          <color rgb="FFA5A5A5"/>
        </top>
      </border>
    </dxf>
    <dxf>
      <border outline="0">
        <bottom style="thin">
          <color rgb="FFA5A5A5"/>
        </bottom>
      </border>
    </dxf>
    <dxf>
      <font>
        <b/>
        <i val="0"/>
        <strike val="0"/>
        <condense val="0"/>
        <extend val="0"/>
        <outline val="0"/>
        <shadow val="0"/>
        <u val="none"/>
        <vertAlign val="baseline"/>
        <sz val="10"/>
        <color theme="4" tint="-0.499984740745262"/>
        <name val="Arial"/>
        <scheme val="none"/>
      </font>
      <numFmt numFmtId="0" formatCode="General"/>
      <alignment horizontal="left" vertical="bottom"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4" formatCode="0.0%"/>
      <fill>
        <patternFill patternType="none">
          <fgColor indexed="64"/>
          <bgColor indexed="65"/>
        </patternFill>
      </fill>
    </dxf>
    <dxf>
      <font>
        <b/>
        <i val="0"/>
        <strike val="0"/>
        <condense val="0"/>
        <extend val="0"/>
        <outline val="0"/>
        <shadow val="0"/>
        <u val="none"/>
        <vertAlign val="baseline"/>
        <sz val="10"/>
        <color theme="4" tint="-0.499984740745262"/>
        <name val="Arial"/>
        <scheme val="none"/>
      </font>
      <numFmt numFmtId="0" formatCode="General"/>
      <fill>
        <patternFill patternType="none">
          <fgColor indexed="64"/>
          <bgColor indexed="65"/>
        </patternFill>
      </fill>
      <alignment horizontal="left" vertical="bottom"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alignmen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border outline="0">
        <top style="thin">
          <color theme="6"/>
        </top>
      </border>
    </dxf>
    <dxf>
      <font>
        <b val="0"/>
        <strike val="0"/>
        <outline val="0"/>
        <shadow val="0"/>
        <u val="none"/>
        <vertAlign val="baseline"/>
        <sz val="10"/>
        <color auto="1"/>
        <name val="Arial"/>
        <scheme val="none"/>
      </font>
      <fill>
        <patternFill patternType="none">
          <fgColor indexed="64"/>
          <bgColor auto="1"/>
        </patternFill>
      </fil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font>
        <strike val="0"/>
        <outline val="0"/>
        <shadow val="0"/>
        <u val="none"/>
        <vertAlign val="baseline"/>
        <sz val="10"/>
        <color auto="1"/>
        <name val="Arial"/>
        <scheme val="none"/>
      </font>
      <numFmt numFmtId="166" formatCode="_(* #,##0.0_);_(* \(#,##0.0\);_(* &quot;-&quot;?_);_(@_)"/>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val="0"/>
        <strike val="0"/>
        <outline val="0"/>
        <shadow val="0"/>
        <u val="none"/>
        <vertAlign val="baseline"/>
        <sz val="10"/>
        <color auto="1"/>
        <name val="Arial"/>
        <scheme val="none"/>
      </font>
    </dxf>
    <dxf>
      <font>
        <b val="0"/>
        <strike val="0"/>
        <outline val="0"/>
        <shadow val="0"/>
        <u val="none"/>
        <vertAlign val="baseline"/>
        <sz val="10"/>
        <color auto="1"/>
        <name val="Arial"/>
        <scheme val="none"/>
      </font>
    </dxf>
    <dxf>
      <font>
        <b val="0"/>
        <strike val="0"/>
        <outline val="0"/>
        <shadow val="0"/>
        <u val="none"/>
        <vertAlign val="baseline"/>
        <sz val="10"/>
        <color auto="1"/>
        <name val="Arial"/>
        <scheme val="none"/>
      </font>
    </dxf>
    <dxf>
      <border outline="0">
        <top style="thin">
          <color theme="6"/>
        </top>
      </border>
    </dxf>
    <dxf>
      <font>
        <strike val="0"/>
        <outline val="0"/>
        <shadow val="0"/>
        <u val="none"/>
        <vertAlign val="baseline"/>
        <sz val="10"/>
        <color auto="1"/>
        <name val="Arial"/>
        <scheme val="none"/>
      </font>
      <numFmt numFmtId="0" formatCode="Genera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fill>
        <patternFill patternType="none">
          <fgColor indexed="64"/>
          <bgColor indexed="65"/>
        </patternFill>
      </fill>
    </dxf>
    <dxf>
      <font>
        <strike val="0"/>
        <outline val="0"/>
        <shadow val="0"/>
        <u val="none"/>
        <vertAlign val="baseline"/>
        <sz val="10"/>
        <color auto="1"/>
        <name val="Arial"/>
        <scheme val="none"/>
      </font>
      <numFmt numFmtId="166" formatCode="_(* #,##0.0_);_(* \(#,##0.0\);_(* &quot;-&quot;?_);_(@_)"/>
      <fill>
        <patternFill patternType="none">
          <fgColor indexed="64"/>
          <bgColor indexed="65"/>
        </patternFill>
      </fill>
      <alignment horizontal="right" vertical="bottom" textRotation="0" wrapText="0" indent="0" justifyLastLine="0" shrinkToFit="0" readingOrder="0"/>
    </dxf>
    <dxf>
      <numFmt numFmtId="172" formatCode="_-* #,##0.0\ _€_-;\-* #,##0.0\ _€_-;_-* &quot;-&quot;?\ _€_-;_-@_-"/>
      <fill>
        <patternFill patternType="none">
          <fgColor indexed="64"/>
          <bgColor indexed="65"/>
        </patternFill>
      </fill>
    </dxf>
    <dxf>
      <font>
        <strike val="0"/>
        <outline val="0"/>
        <shadow val="0"/>
        <u val="none"/>
        <vertAlign val="baseline"/>
        <sz val="10"/>
        <color auto="1"/>
        <name val="Arial"/>
        <scheme val="none"/>
      </font>
      <fill>
        <patternFill patternType="none">
          <bgColor auto="1"/>
        </patternFill>
      </fill>
    </dxf>
    <dxf>
      <numFmt numFmtId="172" formatCode="_-* #,##0.0\ _€_-;\-* #,##0.0\ _€_-;_-* &quot;-&quot;?\ _€_-;_-@_-"/>
      <fill>
        <patternFill patternType="none">
          <fgColor indexed="64"/>
          <bgColor indexed="65"/>
        </patternFill>
      </fill>
    </dxf>
    <dxf>
      <font>
        <strike val="0"/>
        <outline val="0"/>
        <shadow val="0"/>
        <u val="none"/>
        <vertAlign val="baseline"/>
        <sz val="10"/>
        <color auto="1"/>
        <name val="Arial"/>
        <scheme val="none"/>
      </font>
      <fill>
        <patternFill patternType="none">
          <bgColor auto="1"/>
        </patternFill>
      </fill>
    </dxf>
    <dxf>
      <fill>
        <patternFill patternType="none">
          <fgColor indexed="64"/>
          <bgColor indexed="65"/>
        </patternFill>
      </fill>
    </dxf>
    <dxf>
      <font>
        <strike val="0"/>
        <outline val="0"/>
        <shadow val="0"/>
        <u val="none"/>
        <vertAlign val="baseline"/>
        <sz val="10"/>
        <color auto="1"/>
        <name val="Arial"/>
        <scheme val="none"/>
      </font>
      <fill>
        <patternFill patternType="none">
          <bgColor auto="1"/>
        </patternFill>
      </fill>
    </dxf>
    <dxf>
      <fill>
        <patternFill patternType="none">
          <fgColor indexed="64"/>
          <bgColor indexed="65"/>
        </patternFill>
      </fill>
    </dxf>
    <dxf>
      <font>
        <strike val="0"/>
        <outline val="0"/>
        <shadow val="0"/>
        <u val="none"/>
        <vertAlign val="baseline"/>
        <sz val="10"/>
        <color auto="1"/>
        <name val="Arial"/>
        <scheme val="none"/>
      </font>
      <fill>
        <patternFill patternType="none">
          <bgColor auto="1"/>
        </patternFill>
      </fill>
    </dxf>
    <dxf>
      <fill>
        <patternFill patternType="none">
          <fgColor indexed="64"/>
          <bgColor indexed="65"/>
        </patternFill>
      </fill>
    </dxf>
    <dxf>
      <font>
        <strike val="0"/>
        <outline val="0"/>
        <shadow val="0"/>
        <u val="none"/>
        <vertAlign val="baseline"/>
        <sz val="10"/>
        <color auto="1"/>
        <name val="Arial"/>
        <scheme val="none"/>
      </font>
      <fill>
        <patternFill patternType="none">
          <bgColor auto="1"/>
        </patternFill>
      </fill>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ill>
        <patternFill patternType="none">
          <fgColor indexed="64"/>
          <bgColor indexed="65"/>
        </patternFill>
      </fill>
    </dxf>
    <dxf>
      <font>
        <b val="0"/>
        <strike val="0"/>
        <outline val="0"/>
        <shadow val="0"/>
        <u val="none"/>
        <vertAlign val="baseline"/>
        <sz val="10"/>
        <color auto="1"/>
        <name val="Arial"/>
        <scheme val="none"/>
      </font>
      <fill>
        <patternFill patternType="none">
          <bgColor auto="1"/>
        </patternFill>
      </fill>
    </dxf>
    <dxf>
      <fill>
        <patternFill patternType="none">
          <fgColor indexed="64"/>
          <bgColor indexed="65"/>
        </patternFill>
      </fill>
    </dxf>
    <dxf>
      <font>
        <b val="0"/>
        <strike val="0"/>
        <outline val="0"/>
        <shadow val="0"/>
        <u val="none"/>
        <vertAlign val="baseline"/>
        <sz val="10"/>
        <color auto="1"/>
        <name val="Arial"/>
        <scheme val="none"/>
      </font>
      <fill>
        <patternFill patternType="none">
          <bgColor auto="1"/>
        </patternFill>
      </fill>
    </dxf>
    <dxf>
      <font>
        <b val="0"/>
        <i/>
        <strike val="0"/>
        <condense val="0"/>
        <extend val="0"/>
        <outline val="0"/>
        <shadow val="0"/>
        <u val="none"/>
        <vertAlign val="baseline"/>
        <sz val="10"/>
        <color auto="1"/>
        <name val="Arial"/>
        <scheme val="none"/>
      </font>
      <fill>
        <patternFill patternType="none">
          <fgColor indexed="64"/>
          <bgColor indexed="65"/>
        </patternFill>
      </fill>
    </dxf>
    <dxf>
      <font>
        <b val="0"/>
        <strike val="0"/>
        <outline val="0"/>
        <shadow val="0"/>
        <u val="none"/>
        <vertAlign val="baseline"/>
        <sz val="10"/>
        <color auto="1"/>
        <name val="Arial"/>
        <scheme val="none"/>
      </font>
      <fill>
        <patternFill patternType="none">
          <bgColor auto="1"/>
        </patternFill>
      </fill>
    </dxf>
    <dxf>
      <border outline="0">
        <top style="thin">
          <color theme="6"/>
        </top>
      </border>
    </dxf>
    <dxf>
      <font>
        <strike val="0"/>
        <outline val="0"/>
        <shadow val="0"/>
        <u val="none"/>
        <vertAlign val="baseline"/>
        <sz val="10"/>
        <color auto="1"/>
        <name val="Arial"/>
        <scheme val="none"/>
      </font>
      <numFmt numFmtId="0" formatCode="General"/>
      <fill>
        <patternFill patternType="none">
          <bgColor auto="1"/>
        </patternFill>
      </fil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fill>
        <patternFill patternType="none">
          <fgColor indexed="64"/>
          <bgColor indexed="65"/>
        </patternFill>
      </fill>
      <alignment horizontal="centerContinuous" vertical="top" textRotation="0" wrapText="1" indent="0" justifyLastLine="0" shrinkToFit="0" readingOrder="0"/>
    </dxf>
    <dxf>
      <font>
        <name val="Arial"/>
      </font>
      <numFmt numFmtId="166" formatCode="_(* #,##0.0_);_(* \(#,##0.0\);_(* &quot;-&quot;?_);_(@_)"/>
      <fill>
        <patternFill patternType="none">
          <fgColor indexed="64"/>
          <bgColor indexed="65"/>
        </patternFill>
      </fill>
      <alignment horizontal="right" vertical="bottom" textRotation="0" wrapText="0" indent="0" justifyLastLine="0" shrinkToFit="0" readingOrder="0"/>
    </dxf>
    <dxf>
      <numFmt numFmtId="166" formatCode="_(* #,##0.0_);_(* \(#,##0.0\);_(* &quot;-&quot;?_);_(@_)"/>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dxf>
    <dxf>
      <font>
        <b val="0"/>
        <strike val="0"/>
        <outline val="0"/>
        <shadow val="0"/>
        <u val="none"/>
        <vertAlign val="baseline"/>
        <sz val="10"/>
        <color auto="1"/>
        <name val="Arial"/>
        <scheme val="none"/>
      </font>
      <fill>
        <patternFill patternType="none">
          <bgColor auto="1"/>
        </patternFill>
      </fill>
    </dxf>
    <dxf>
      <font>
        <b val="0"/>
        <strike val="0"/>
        <outline val="0"/>
        <shadow val="0"/>
        <u val="none"/>
        <vertAlign val="baseline"/>
        <sz val="10"/>
        <color auto="1"/>
        <name val="Arial"/>
        <scheme val="none"/>
      </font>
      <fill>
        <patternFill patternType="none">
          <bgColor auto="1"/>
        </patternFill>
      </fill>
    </dxf>
    <dxf>
      <font>
        <b val="0"/>
        <strike val="0"/>
        <outline val="0"/>
        <shadow val="0"/>
        <u val="none"/>
        <vertAlign val="baseline"/>
        <sz val="10"/>
        <color auto="1"/>
        <name val="Arial"/>
        <scheme val="none"/>
      </font>
      <fill>
        <patternFill patternType="none">
          <bgColor auto="1"/>
        </patternFill>
      </fill>
    </dxf>
    <dxf>
      <border outline="0">
        <top style="thin">
          <color theme="6"/>
        </top>
      </border>
    </dxf>
    <dxf>
      <fill>
        <patternFill patternType="none">
          <bgColor auto="1"/>
        </patternFill>
      </fil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fill>
        <patternFill patternType="none">
          <bgColor auto="1"/>
        </patternFill>
      </fill>
      <alignment horizontal="centerContinuous" vertical="top" textRotation="0" wrapText="1" indent="0" justifyLastLine="0" shrinkToFit="0" readingOrder="0"/>
    </dxf>
    <dxf>
      <font>
        <strike val="0"/>
        <outline val="0"/>
        <shadow val="0"/>
        <u val="none"/>
        <vertAlign val="baseline"/>
        <sz val="10"/>
        <color auto="1"/>
        <name val="Arial"/>
        <scheme val="none"/>
      </font>
      <numFmt numFmtId="166" formatCode="_(* #,##0.0_);_(* \(#,##0.0\);_(* &quot;-&quot;?_);_(@_)"/>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auto="1"/>
        <name val="Arial"/>
        <scheme val="none"/>
      </font>
      <fill>
        <patternFill patternType="none">
          <bgColor auto="1"/>
        </patternFill>
      </fill>
    </dxf>
    <dxf>
      <font>
        <strike val="0"/>
        <outline val="0"/>
        <shadow val="0"/>
        <u val="none"/>
        <vertAlign val="baseline"/>
        <sz val="10"/>
        <color auto="1"/>
        <name val="Arial"/>
        <scheme val="none"/>
      </font>
      <fill>
        <patternFill patternType="none">
          <bgColor auto="1"/>
        </patternFill>
      </fill>
    </dxf>
    <dxf>
      <font>
        <strike val="0"/>
        <outline val="0"/>
        <shadow val="0"/>
        <u val="none"/>
        <vertAlign val="baseline"/>
        <sz val="10"/>
        <color auto="1"/>
        <name val="Arial"/>
        <scheme val="none"/>
      </font>
      <fill>
        <patternFill patternType="none">
          <bgColor auto="1"/>
        </patternFill>
      </fill>
    </dxf>
    <dxf>
      <font>
        <strike val="0"/>
        <outline val="0"/>
        <shadow val="0"/>
        <u val="none"/>
        <vertAlign val="baseline"/>
        <sz val="10"/>
        <color auto="1"/>
        <name val="Arial"/>
        <scheme val="none"/>
      </font>
      <fill>
        <patternFill patternType="none">
          <bgColor auto="1"/>
        </patternFill>
      </fill>
    </dxf>
    <dxf>
      <font>
        <strike val="0"/>
        <outline val="0"/>
        <shadow val="0"/>
        <u val="none"/>
        <vertAlign val="baseline"/>
        <sz val="10"/>
        <color auto="1"/>
        <name val="Arial"/>
        <scheme val="none"/>
      </font>
      <fill>
        <patternFill patternType="none">
          <bgColor auto="1"/>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theme="6" tint="0.79998168889431442"/>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theme="6" tint="0.79998168889431442"/>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theme="6" tint="0.79998168889431442"/>
          <bgColor auto="1"/>
        </patternFill>
      </fill>
      <alignment horizontal="left" vertical="bottom" textRotation="0" wrapText="0" indent="0" justifyLastLine="0" shrinkToFit="0" readingOrder="0"/>
    </dxf>
    <dxf>
      <border outline="0">
        <top style="thin">
          <color theme="6"/>
        </top>
        <bottom style="thin">
          <color theme="6"/>
        </bottom>
      </border>
    </dxf>
    <dxf>
      <font>
        <strike val="0"/>
        <outline val="0"/>
        <shadow val="0"/>
        <u val="none"/>
        <vertAlign val="baseline"/>
        <sz val="10"/>
        <color auto="1"/>
        <name val="Arial"/>
        <scheme val="none"/>
      </font>
      <fill>
        <patternFill patternType="none">
          <bgColor auto="1"/>
        </patternFill>
      </fil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fill>
        <patternFill patternType="none">
          <bgColor auto="1"/>
        </patternFill>
      </fill>
      <alignment horizontal="centerContinuous" vertical="top" textRotation="0" wrapText="1" indent="0" justifyLastLine="0" shrinkToFit="0" readingOrder="0"/>
    </dxf>
  </dxfs>
  <tableStyles count="0" defaultTableStyle="TableStyleMedium2" defaultPivotStyle="PivotStyleLight16"/>
  <colors>
    <mruColors>
      <color rgb="FFFF7C21"/>
      <color rgb="FFFFEB9C"/>
      <color rgb="FFC6EFCE"/>
      <color rgb="FFFFFF99"/>
      <color rgb="FFFFC7CE"/>
      <color rgb="FF2C5581"/>
      <color rgb="FFEAF1F9"/>
      <color rgb="FFFF66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'Beneish M Score'!$T$29</c:f>
              <c:strCache>
                <c:ptCount val="1"/>
                <c:pt idx="0">
                  <c:v>Durch-schnitt</c:v>
                </c:pt>
              </c:strCache>
            </c:strRef>
          </c:tx>
          <c:spPr>
            <a:ln w="76200" cap="rnd">
              <a:solidFill>
                <a:srgbClr val="FF7C21"/>
              </a:solidFill>
              <a:round/>
            </a:ln>
            <a:effectLst/>
          </c:spPr>
          <c:marker>
            <c:symbol val="circle"/>
            <c:size val="5"/>
            <c:spPr>
              <a:solidFill>
                <a:srgbClr val="FF7C21"/>
              </a:solidFill>
              <a:ln w="76200">
                <a:solidFill>
                  <a:srgbClr val="FF7C21"/>
                </a:solidFill>
              </a:ln>
              <a:effectLst/>
            </c:spPr>
          </c:marker>
          <c:xVal>
            <c:numRef>
              <c:f>'Beneish M Score'!$T$30</c:f>
              <c:numCache>
                <c:formatCode>_(* #,##0.00_);_(* \(#,##0.00\);_(* "-"_);_(@_)</c:formatCode>
                <c:ptCount val="1"/>
                <c:pt idx="0">
                  <c:v>-2.5946335012710011</c:v>
                </c:pt>
              </c:numCache>
            </c:numRef>
          </c:xVal>
          <c:yVal>
            <c:numLit>
              <c:formatCode>General</c:formatCode>
              <c:ptCount val="1"/>
              <c:pt idx="0">
                <c:v>1</c:v>
              </c:pt>
            </c:numLit>
          </c:yVal>
          <c:smooth val="0"/>
        </c:ser>
        <c:dLbls>
          <c:showLegendKey val="0"/>
          <c:showVal val="0"/>
          <c:showCatName val="0"/>
          <c:showSerName val="0"/>
          <c:showPercent val="0"/>
          <c:showBubbleSize val="0"/>
        </c:dLbls>
        <c:axId val="374952032"/>
        <c:axId val="374952424"/>
      </c:scatterChart>
      <c:valAx>
        <c:axId val="374952032"/>
        <c:scaling>
          <c:orientation val="minMax"/>
          <c:max val="2"/>
          <c:min val="-6"/>
        </c:scaling>
        <c:delete val="0"/>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52424"/>
        <c:crosses val="autoZero"/>
        <c:crossBetween val="midCat"/>
        <c:minorUnit val="1"/>
      </c:valAx>
      <c:valAx>
        <c:axId val="374952424"/>
        <c:scaling>
          <c:orientation val="minMax"/>
          <c:max val="1.2"/>
          <c:min val="0.8"/>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74952032"/>
        <c:crosses val="autoZero"/>
        <c:crossBetween val="midCat"/>
        <c:majorUnit val="0.4"/>
        <c:minorUnit val="0.4"/>
      </c:valAx>
      <c:spPr>
        <a:noFill/>
        <a:ln>
          <a:noFill/>
        </a:ln>
        <a:effectLst/>
      </c:spPr>
    </c:plotArea>
    <c:plotVisOnly val="1"/>
    <c:dispBlanksAs val="gap"/>
    <c:showDLblsOverMax val="0"/>
  </c:chart>
  <c:spPr>
    <a:solidFill>
      <a:schemeClr val="bg1">
        <a:alpha val="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4</xdr:row>
      <xdr:rowOff>38100</xdr:rowOff>
    </xdr:from>
    <xdr:to>
      <xdr:col>2</xdr:col>
      <xdr:colOff>2612089</xdr:colOff>
      <xdr:row>8</xdr:row>
      <xdr:rowOff>104775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1247775" y="800100"/>
          <a:ext cx="2583514"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1438275</xdr:colOff>
      <xdr:row>2</xdr:row>
      <xdr:rowOff>72067</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47625" y="28575"/>
          <a:ext cx="1590675" cy="5102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1438275</xdr:colOff>
      <xdr:row>2</xdr:row>
      <xdr:rowOff>72067</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47625" y="28575"/>
          <a:ext cx="1590675" cy="5102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1438275</xdr:colOff>
      <xdr:row>2</xdr:row>
      <xdr:rowOff>72067</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47625" y="28575"/>
          <a:ext cx="1590675" cy="510217"/>
        </a:xfrm>
        <a:prstGeom prst="rect">
          <a:avLst/>
        </a:prstGeom>
      </xdr:spPr>
    </xdr:pic>
    <xdr:clientData/>
  </xdr:twoCellAnchor>
  <xdr:twoCellAnchor>
    <xdr:from>
      <xdr:col>12</xdr:col>
      <xdr:colOff>523875</xdr:colOff>
      <xdr:row>11</xdr:row>
      <xdr:rowOff>142877</xdr:rowOff>
    </xdr:from>
    <xdr:to>
      <xdr:col>15</xdr:col>
      <xdr:colOff>114300</xdr:colOff>
      <xdr:row>13</xdr:row>
      <xdr:rowOff>57150</xdr:rowOff>
    </xdr:to>
    <xdr:sp macro="" textlink="">
      <xdr:nvSpPr>
        <xdr:cNvPr id="14" name="Rectangle 13"/>
        <xdr:cNvSpPr/>
      </xdr:nvSpPr>
      <xdr:spPr>
        <a:xfrm>
          <a:off x="9934575" y="7781927"/>
          <a:ext cx="1419225" cy="400048"/>
        </a:xfrm>
        <a:prstGeom prst="rect">
          <a:avLst/>
        </a:prstGeom>
        <a:solidFill>
          <a:srgbClr val="FFC7CE"/>
        </a:solidFill>
        <a:ln>
          <a:solidFill>
            <a:srgbClr val="FFC7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314325</xdr:colOff>
      <xdr:row>11</xdr:row>
      <xdr:rowOff>142875</xdr:rowOff>
    </xdr:from>
    <xdr:to>
      <xdr:col>12</xdr:col>
      <xdr:colOff>514350</xdr:colOff>
      <xdr:row>13</xdr:row>
      <xdr:rowOff>57150</xdr:rowOff>
    </xdr:to>
    <xdr:sp macro="" textlink="">
      <xdr:nvSpPr>
        <xdr:cNvPr id="15" name="Rectangle 14"/>
        <xdr:cNvSpPr/>
      </xdr:nvSpPr>
      <xdr:spPr>
        <a:xfrm>
          <a:off x="8505825" y="7781925"/>
          <a:ext cx="1419225" cy="400050"/>
        </a:xfrm>
        <a:prstGeom prst="rect">
          <a:avLst/>
        </a:prstGeom>
        <a:solidFill>
          <a:srgbClr val="C6EFCE"/>
        </a:solidFill>
        <a:ln>
          <a:solidFill>
            <a:srgbClr val="C6EF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33336</xdr:colOff>
      <xdr:row>10</xdr:row>
      <xdr:rowOff>228599</xdr:rowOff>
    </xdr:from>
    <xdr:to>
      <xdr:col>15</xdr:col>
      <xdr:colOff>390525</xdr:colOff>
      <xdr:row>13</xdr:row>
      <xdr:rowOff>352425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B12:O17" totalsRowShown="0" headerRowDxfId="138" dataDxfId="136" headerRowBorderDxfId="137" tableBorderDxfId="135" headerRowCellStyle="§Q\?1@">
  <autoFilter ref="B12:O17"/>
  <tableColumns count="14">
    <tableColumn id="1" name="Item" dataDxfId="134" dataCellStyle="Normal_fcffginzu"/>
    <tableColumn id="2" name="Bezeichnung" dataDxfId="133" dataCellStyle="Normal_fcffginzu"/>
    <tableColumn id="3" name="Unit/Einheit" dataDxfId="132" dataCellStyle="Normal_fcffginzu"/>
    <tableColumn id="9" name="2006" dataDxfId="131" dataCellStyle="Normal_fcffginzu"/>
    <tableColumn id="10" name="2007" dataDxfId="130" dataCellStyle="Normal_fcffginzu"/>
    <tableColumn id="11" name="2008" dataDxfId="129" dataCellStyle="Normal_fcffginzu"/>
    <tableColumn id="12" name="2009" dataDxfId="128" dataCellStyle="Normal_fcffginzu"/>
    <tableColumn id="13" name="2010" dataDxfId="127" dataCellStyle="Normal_fcffginzu"/>
    <tableColumn id="4" name="2011" dataDxfId="126"/>
    <tableColumn id="5" name="2012" dataDxfId="125"/>
    <tableColumn id="6" name="2013" dataDxfId="124"/>
    <tableColumn id="7" name="2014" dataDxfId="123"/>
    <tableColumn id="8" name="2015" dataDxfId="122"/>
    <tableColumn id="14" name="TTM" dataDxfId="121" dataCellStyle="Currency_fcffginzu"/>
  </tableColumns>
  <tableStyleInfo name="TableStyleLight18" showFirstColumn="0" showLastColumn="0" showRowStripes="1" showColumnStripes="0"/>
</table>
</file>

<file path=xl/tables/table2.xml><?xml version="1.0" encoding="utf-8"?>
<table xmlns="http://schemas.openxmlformats.org/spreadsheetml/2006/main" id="2" name="Table2" displayName="Table2" ref="B22:O29" totalsRowShown="0" headerRowDxfId="120" dataDxfId="118" headerRowBorderDxfId="119" tableBorderDxfId="117" headerRowCellStyle="§Q\?1@">
  <autoFilter ref="B22:O29"/>
  <tableColumns count="14">
    <tableColumn id="1" name="Item" dataDxfId="116"/>
    <tableColumn id="2" name="Bezeichnung" dataDxfId="115"/>
    <tableColumn id="3" name="Unit/Einheit" dataDxfId="114"/>
    <tableColumn id="9" name="2006" dataDxfId="113" dataCellStyle="Normal_fcffginzu"/>
    <tableColumn id="10" name="2007" dataDxfId="112" dataCellStyle="Normal_fcffginzu"/>
    <tableColumn id="11" name="2008" dataDxfId="111" dataCellStyle="Normal_fcffginzu"/>
    <tableColumn id="12" name="2009" dataDxfId="110" dataCellStyle="Normal_fcffginzu"/>
    <tableColumn id="13" name="2010" dataDxfId="109" dataCellStyle="Normal_fcffginzu"/>
    <tableColumn id="4" name="2011" dataDxfId="108"/>
    <tableColumn id="5" name="2012" dataDxfId="107"/>
    <tableColumn id="6" name="2013" dataDxfId="106"/>
    <tableColumn id="7" name="2014" dataDxfId="105"/>
    <tableColumn id="8" name="2015" dataDxfId="104"/>
    <tableColumn id="14" name="MRQ" dataDxfId="103" dataCellStyle="Currency_fcffginzu"/>
  </tableColumns>
  <tableStyleInfo name="TableStyleLight18" showFirstColumn="0" showLastColumn="0" showRowStripes="1" showColumnStripes="0"/>
</table>
</file>

<file path=xl/tables/table3.xml><?xml version="1.0" encoding="utf-8"?>
<table xmlns="http://schemas.openxmlformats.org/spreadsheetml/2006/main" id="3" name="Table24" displayName="Table24" ref="B32:O38" totalsRowShown="0" headerRowDxfId="102" dataDxfId="100" headerRowBorderDxfId="101" tableBorderDxfId="99" headerRowCellStyle="§Q\?1@">
  <autoFilter ref="B32:O38"/>
  <tableColumns count="14">
    <tableColumn id="1" name="Item" dataDxfId="98" totalsRowDxfId="97"/>
    <tableColumn id="2" name="Bezeichnung" dataDxfId="96" totalsRowDxfId="95"/>
    <tableColumn id="3" name="Unit/Einheit" dataDxfId="94" totalsRowDxfId="93"/>
    <tableColumn id="9" name="2006" dataDxfId="92"/>
    <tableColumn id="10" name="2007" dataDxfId="91"/>
    <tableColumn id="11" name="2008" dataDxfId="90"/>
    <tableColumn id="12" name="2009" dataDxfId="89"/>
    <tableColumn id="13" name="2010" dataDxfId="88"/>
    <tableColumn id="4" name="2011" dataDxfId="87" totalsRowDxfId="86"/>
    <tableColumn id="5" name="2012" dataDxfId="85" totalsRowDxfId="84"/>
    <tableColumn id="6" name="2013" dataDxfId="83" totalsRowDxfId="82"/>
    <tableColumn id="7" name="2014" dataDxfId="81" totalsRowDxfId="80"/>
    <tableColumn id="8" name="2015" dataDxfId="79" totalsRowDxfId="78"/>
    <tableColumn id="14" name="MRQ" dataDxfId="77" totalsRowDxfId="76" dataCellStyle="Currency_fcffginzu"/>
  </tableColumns>
  <tableStyleInfo name="TableStyleLight18" showFirstColumn="0" showLastColumn="0" showRowStripes="1" showColumnStripes="0"/>
</table>
</file>

<file path=xl/tables/table4.xml><?xml version="1.0" encoding="utf-8"?>
<table xmlns="http://schemas.openxmlformats.org/spreadsheetml/2006/main" id="15" name="Table15" displayName="Table15" ref="B42:O43" totalsRowShown="0" headerRowDxfId="75" dataDxfId="73" headerRowBorderDxfId="74" tableBorderDxfId="72" headerRowCellStyle="§Q\?1@">
  <autoFilter ref="B42:O43"/>
  <tableColumns count="14">
    <tableColumn id="1" name="Item" dataDxfId="71"/>
    <tableColumn id="2" name="Bezeichnung" dataDxfId="70"/>
    <tableColumn id="3" name="Unit/Einheit" dataDxfId="69"/>
    <tableColumn id="4" name="2006" dataDxfId="68"/>
    <tableColumn id="5" name="2007" dataDxfId="67"/>
    <tableColumn id="6" name="2008" dataDxfId="66"/>
    <tableColumn id="7" name="2009" dataDxfId="65"/>
    <tableColumn id="8" name="2010" dataDxfId="64"/>
    <tableColumn id="9" name="2011" dataDxfId="63"/>
    <tableColumn id="10" name="2012" dataDxfId="62"/>
    <tableColumn id="11" name="2013" dataDxfId="61"/>
    <tableColumn id="12" name="2014" dataDxfId="60"/>
    <tableColumn id="13" name="2015" dataDxfId="59"/>
    <tableColumn id="14" name="TTM" dataDxfId="58" dataCellStyle="Currency_fcffginzu"/>
  </tableColumns>
  <tableStyleInfo name="TableStyleLight18" showFirstColumn="0" showLastColumn="0" showRowStripes="1" showColumnStripes="0"/>
</table>
</file>

<file path=xl/tables/table5.xml><?xml version="1.0" encoding="utf-8"?>
<table xmlns="http://schemas.openxmlformats.org/spreadsheetml/2006/main" id="10" name="Table10" displayName="Table10" ref="B11:Q17" totalsRowShown="0" headerRowDxfId="57" dataDxfId="55" headerRowBorderDxfId="56" tableBorderDxfId="54" headerRowCellStyle="§Q\?1@">
  <autoFilter ref="B11:Q17"/>
  <tableColumns count="16">
    <tableColumn id="1" name="Item" dataDxfId="53"/>
    <tableColumn id="2" name="Bezeichnung" dataDxfId="52"/>
    <tableColumn id="3" name="Formula/ Formel" dataDxfId="51"/>
    <tableColumn id="4" name="Development/ Entwicklung" dataDxfId="50"/>
    <tableColumn id="5" name="Unit/ Einheit" dataDxfId="49"/>
    <tableColumn id="6" name="2006" dataDxfId="48"/>
    <tableColumn id="7" name="2007" dataDxfId="47"/>
    <tableColumn id="8" name="2008" dataDxfId="46"/>
    <tableColumn id="9" name="2009" dataDxfId="45"/>
    <tableColumn id="10" name="2010" dataDxfId="44"/>
    <tableColumn id="11" name="2011" dataDxfId="43"/>
    <tableColumn id="12" name="2012" dataDxfId="42"/>
    <tableColumn id="13" name="2013" dataDxfId="41"/>
    <tableColumn id="14" name="2014" dataDxfId="40"/>
    <tableColumn id="15" name="2015" dataDxfId="39"/>
    <tableColumn id="16" name="TTM" dataDxfId="38"/>
  </tableColumns>
  <tableStyleInfo name="TableStyleLight18" showFirstColumn="0" showLastColumn="0" showRowStripes="1" showColumnStripes="0"/>
</table>
</file>

<file path=xl/tables/table6.xml><?xml version="1.0" encoding="utf-8"?>
<table xmlns="http://schemas.openxmlformats.org/spreadsheetml/2006/main" id="32" name="Table32" displayName="Table32" ref="S11:V17" totalsRowShown="0" headerRowDxfId="37" dataDxfId="36" headerRowCellStyle="Normal_fcffginzu" dataCellStyle="Percent">
  <autoFilter ref="S11:V17"/>
  <tableColumns count="4">
    <tableColumn id="1" name="Min" dataDxfId="35" dataCellStyle="Percent">
      <calculatedColumnFormula>MIN($M12:$Q12)</calculatedColumnFormula>
    </tableColumn>
    <tableColumn id="2" name="Median" dataDxfId="34" dataCellStyle="Percent">
      <calculatedColumnFormula>MEDIAN($M12:$Q12)</calculatedColumnFormula>
    </tableColumn>
    <tableColumn id="3" name="Durch-schnitt" dataDxfId="33" dataCellStyle="Percent">
      <calculatedColumnFormula>AVERAGE($M12:$Q12)</calculatedColumnFormula>
    </tableColumn>
    <tableColumn id="4" name="Max" dataDxfId="32" dataCellStyle="Percent">
      <calculatedColumnFormula>MAX($M12:$Q12)</calculatedColumnFormula>
    </tableColumn>
  </tableColumns>
  <tableStyleInfo name="TableStyleLight19" showFirstColumn="0" showLastColumn="0" showRowStripes="1" showColumnStripes="0"/>
</table>
</file>

<file path=xl/tables/table7.xml><?xml version="1.0" encoding="utf-8"?>
<table xmlns="http://schemas.openxmlformats.org/spreadsheetml/2006/main" id="6" name="Table283867" displayName="Table283867" ref="R29:U39" totalsRowShown="0" headerRowDxfId="25" headerRowBorderDxfId="24" tableBorderDxfId="23" headerRowCellStyle="Normal_fcffginzu">
  <autoFilter ref="R29:U39"/>
  <tableColumns count="4">
    <tableColumn id="1" name="Min" dataDxfId="22">
      <calculatedColumnFormula>MIN($K30:$O30)</calculatedColumnFormula>
    </tableColumn>
    <tableColumn id="2" name="Median" dataDxfId="21">
      <calculatedColumnFormula>MEDIAN($K30:$O30)</calculatedColumnFormula>
    </tableColumn>
    <tableColumn id="3" name="Durch-schnitt" dataDxfId="20">
      <calculatedColumnFormula>AVERAGE($K30:$O30)</calculatedColumnFormula>
    </tableColumn>
    <tableColumn id="4" name="Max" dataDxfId="19">
      <calculatedColumnFormula>MAX($K30:$O30)</calculatedColumnFormula>
    </tableColumn>
  </tableColumns>
  <tableStyleInfo name="TableStyleLight19" showFirstColumn="0" showLastColumn="0" showRowStripes="1" showColumnStripes="0"/>
</table>
</file>

<file path=xl/tables/table8.xml><?xml version="1.0" encoding="utf-8"?>
<table xmlns="http://schemas.openxmlformats.org/spreadsheetml/2006/main" id="7" name="Table133958" displayName="Table133958" ref="B29:P39" totalsRowShown="0" headerRowDxfId="18" dataDxfId="16" headerRowBorderDxfId="17" tableBorderDxfId="15" headerRowCellStyle="§Q\?1@" dataCellStyle="Normal_fcffginzu">
  <autoFilter ref="B29:P39"/>
  <tableColumns count="15">
    <tableColumn id="1" name="Item" dataDxfId="14" dataCellStyle="Normal_fcffginzu"/>
    <tableColumn id="2" name="Bezeichnung" dataDxfId="13" dataCellStyle="Normal_fcffginzu"/>
    <tableColumn id="4" name="Development/ Entwicklung" dataDxfId="12" dataCellStyle="Normal_fcffginzu"/>
    <tableColumn id="5" name="Unit/ Einheit" dataDxfId="11" dataCellStyle="Normal_fcffginzu"/>
    <tableColumn id="6" name="2006" dataDxfId="10" dataCellStyle="Normal_fcffginzu"/>
    <tableColumn id="7" name="2007" dataDxfId="9" dataCellStyle="Normal_fcffginzu"/>
    <tableColumn id="8" name="2008" dataDxfId="8" dataCellStyle="Normal_fcffginzu"/>
    <tableColumn id="9" name="2009" dataDxfId="7" dataCellStyle="Normal_fcffginzu"/>
    <tableColumn id="10" name="2010" dataDxfId="6" dataCellStyle="Normal_fcffginzu"/>
    <tableColumn id="11" name="2011" dataDxfId="5" dataCellStyle="Normal_fcffginzu">
      <calculatedColumnFormula>SUM(K32:K39)</calculatedColumnFormula>
    </tableColumn>
    <tableColumn id="12" name="2012" dataDxfId="4" dataCellStyle="Normal_fcffginzu"/>
    <tableColumn id="13" name="2013" dataDxfId="3" dataCellStyle="Normal_fcffginzu"/>
    <tableColumn id="14" name="2014" dataDxfId="2" dataCellStyle="Normal_fcffginzu"/>
    <tableColumn id="15" name="2015" dataDxfId="1" dataCellStyle="Normal_fcffginzu"/>
    <tableColumn id="16" name="TTM" dataDxfId="0" dataCellStyle="Normal_fcffginzu"/>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iyinvestor.de/"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diyinvestor/beneish-m-score" TargetMode="Externa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997"/>
  <sheetViews>
    <sheetView showGridLines="0" workbookViewId="0">
      <selection activeCell="C10" sqref="C10"/>
    </sheetView>
  </sheetViews>
  <sheetFormatPr defaultColWidth="9.140625" defaultRowHeight="12.75"/>
  <cols>
    <col min="3" max="3" width="78.85546875" customWidth="1"/>
  </cols>
  <sheetData>
    <row r="1" spans="1:26" ht="15" customHeight="1">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5" customHeight="1">
      <c r="A2" s="17"/>
      <c r="B2" s="17"/>
      <c r="C2" s="17"/>
      <c r="D2" s="17"/>
      <c r="E2" s="17"/>
      <c r="F2" s="17"/>
      <c r="G2" s="17"/>
      <c r="H2" s="17"/>
      <c r="I2" s="17"/>
      <c r="J2" s="17"/>
      <c r="K2" s="17"/>
      <c r="L2" s="17"/>
      <c r="M2" s="17"/>
      <c r="N2" s="17"/>
      <c r="O2" s="17"/>
      <c r="P2" s="17"/>
      <c r="Q2" s="17"/>
      <c r="R2" s="17"/>
      <c r="S2" s="17"/>
      <c r="T2" s="17"/>
      <c r="U2" s="17"/>
      <c r="V2" s="17"/>
      <c r="W2" s="17"/>
      <c r="X2" s="17"/>
      <c r="Y2" s="17"/>
      <c r="Z2" s="17"/>
    </row>
    <row r="3" spans="1:26" ht="15" customHeight="1">
      <c r="A3" s="17"/>
      <c r="B3" s="17"/>
      <c r="C3" s="17"/>
      <c r="D3" s="17"/>
      <c r="E3" s="17"/>
      <c r="F3" s="17"/>
      <c r="G3" s="17"/>
      <c r="H3" s="17"/>
      <c r="I3" s="17"/>
      <c r="J3" s="17"/>
      <c r="K3" s="17"/>
      <c r="L3" s="17"/>
      <c r="M3" s="17"/>
      <c r="N3" s="17"/>
      <c r="O3" s="17"/>
      <c r="P3" s="17"/>
      <c r="Q3" s="17"/>
      <c r="R3" s="17"/>
      <c r="S3" s="17"/>
      <c r="T3" s="17"/>
      <c r="U3" s="17"/>
      <c r="V3" s="17"/>
      <c r="W3" s="17"/>
      <c r="X3" s="17"/>
      <c r="Y3" s="17"/>
      <c r="Z3" s="17"/>
    </row>
    <row r="4" spans="1:26" ht="15" customHeight="1">
      <c r="A4" s="17"/>
      <c r="B4" s="17"/>
      <c r="C4" s="17"/>
      <c r="D4" s="17"/>
      <c r="E4" s="17"/>
      <c r="F4" s="17"/>
      <c r="G4" s="17"/>
      <c r="H4" s="17"/>
      <c r="I4" s="17"/>
      <c r="J4" s="17"/>
      <c r="K4" s="17"/>
      <c r="L4" s="17"/>
      <c r="M4" s="17"/>
      <c r="N4" s="17"/>
      <c r="O4" s="17"/>
      <c r="P4" s="17"/>
      <c r="Q4" s="17"/>
      <c r="R4" s="17"/>
      <c r="S4" s="17"/>
      <c r="T4" s="17"/>
      <c r="U4" s="17"/>
      <c r="V4" s="17"/>
      <c r="W4" s="17"/>
      <c r="X4" s="17"/>
      <c r="Y4" s="17"/>
      <c r="Z4" s="17"/>
    </row>
    <row r="5" spans="1:26" ht="15" customHeight="1">
      <c r="A5" s="17"/>
      <c r="B5" s="17"/>
      <c r="C5" s="17"/>
      <c r="D5" s="17"/>
      <c r="E5" s="17"/>
      <c r="F5" s="17"/>
      <c r="G5" s="17"/>
      <c r="H5" s="17"/>
      <c r="I5" s="17"/>
      <c r="J5" s="17"/>
      <c r="K5" s="17"/>
      <c r="L5" s="17"/>
      <c r="M5" s="17"/>
      <c r="N5" s="17"/>
      <c r="O5" s="17"/>
      <c r="P5" s="17"/>
      <c r="Q5" s="17"/>
      <c r="R5" s="17"/>
      <c r="S5" s="17"/>
      <c r="T5" s="17"/>
      <c r="U5" s="17"/>
      <c r="V5" s="17"/>
      <c r="W5" s="17"/>
      <c r="X5" s="17"/>
      <c r="Y5" s="17"/>
      <c r="Z5" s="17"/>
    </row>
    <row r="6" spans="1:26" ht="15" customHeight="1">
      <c r="A6" s="17"/>
      <c r="B6" s="17"/>
      <c r="C6" s="17"/>
      <c r="D6" s="17"/>
      <c r="E6" s="17"/>
      <c r="F6" s="17"/>
      <c r="G6" s="17"/>
      <c r="H6" s="17"/>
      <c r="I6" s="17"/>
      <c r="J6" s="17"/>
      <c r="K6" s="17"/>
      <c r="L6" s="17"/>
      <c r="M6" s="17"/>
      <c r="N6" s="17"/>
      <c r="O6" s="17"/>
      <c r="P6" s="17"/>
      <c r="Q6" s="17"/>
      <c r="R6" s="17"/>
      <c r="S6" s="17"/>
      <c r="T6" s="17"/>
      <c r="U6" s="17"/>
      <c r="V6" s="17"/>
      <c r="W6" s="17"/>
      <c r="X6" s="17"/>
      <c r="Y6" s="17"/>
      <c r="Z6" s="17"/>
    </row>
    <row r="7" spans="1:26" ht="15" customHeight="1">
      <c r="A7" s="17"/>
      <c r="B7" s="17"/>
      <c r="C7" s="17"/>
      <c r="D7" s="17"/>
      <c r="E7" s="17"/>
      <c r="F7" s="17"/>
      <c r="G7" s="17"/>
      <c r="H7" s="17"/>
      <c r="I7" s="17"/>
      <c r="J7" s="17"/>
      <c r="K7" s="17"/>
      <c r="L7" s="17"/>
      <c r="M7" s="17"/>
      <c r="N7" s="17"/>
      <c r="O7" s="17"/>
      <c r="P7" s="17"/>
      <c r="Q7" s="17"/>
      <c r="R7" s="17"/>
      <c r="S7" s="17"/>
      <c r="T7" s="17"/>
      <c r="U7" s="17"/>
      <c r="V7" s="17"/>
      <c r="W7" s="17"/>
      <c r="X7" s="17"/>
      <c r="Y7" s="17"/>
      <c r="Z7" s="17"/>
    </row>
    <row r="8" spans="1:26" ht="15" customHeight="1">
      <c r="A8" s="17"/>
      <c r="B8" s="17"/>
      <c r="C8" s="17"/>
      <c r="D8" s="17"/>
      <c r="E8" s="17"/>
      <c r="F8" s="17"/>
      <c r="G8" s="17"/>
      <c r="H8" s="17"/>
      <c r="I8" s="17"/>
      <c r="J8" s="17"/>
      <c r="K8" s="17"/>
      <c r="L8" s="17"/>
      <c r="M8" s="17"/>
      <c r="N8" s="17"/>
      <c r="O8" s="17"/>
      <c r="P8" s="17"/>
      <c r="Q8" s="17"/>
      <c r="R8" s="17"/>
      <c r="S8" s="17"/>
      <c r="T8" s="17"/>
      <c r="U8" s="17"/>
      <c r="V8" s="17"/>
      <c r="W8" s="17"/>
      <c r="X8" s="17"/>
      <c r="Y8" s="17"/>
      <c r="Z8" s="17"/>
    </row>
    <row r="9" spans="1:26" ht="45" customHeight="1">
      <c r="A9" s="17"/>
      <c r="B9" s="17"/>
      <c r="C9" s="18" t="s">
        <v>135</v>
      </c>
      <c r="D9" s="17"/>
      <c r="E9" s="17"/>
      <c r="F9" s="17"/>
      <c r="G9" s="17"/>
      <c r="H9" s="17"/>
      <c r="I9" s="17"/>
      <c r="J9" s="17"/>
      <c r="K9" s="17"/>
      <c r="L9" s="17"/>
      <c r="M9" s="17"/>
      <c r="N9" s="17"/>
      <c r="O9" s="17"/>
      <c r="P9" s="17"/>
      <c r="Q9" s="17"/>
      <c r="R9" s="17"/>
      <c r="S9" s="17"/>
      <c r="T9" s="17"/>
      <c r="U9" s="17"/>
      <c r="V9" s="17"/>
      <c r="W9" s="17"/>
      <c r="X9" s="17"/>
      <c r="Y9" s="17"/>
      <c r="Z9" s="17"/>
    </row>
    <row r="10" spans="1:26" ht="15"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ht="15" customHeight="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 customHeight="1">
      <c r="A12" s="17"/>
      <c r="B12" s="17"/>
      <c r="C12" s="5" t="s">
        <v>13</v>
      </c>
      <c r="D12" s="17"/>
      <c r="E12" s="17"/>
      <c r="F12" s="17"/>
      <c r="G12" s="17"/>
      <c r="H12" s="17"/>
      <c r="I12" s="17"/>
      <c r="J12" s="17"/>
      <c r="K12" s="17"/>
      <c r="L12" s="17"/>
      <c r="M12" s="17"/>
      <c r="N12" s="17"/>
      <c r="O12" s="17"/>
      <c r="P12" s="17"/>
      <c r="Q12" s="17"/>
      <c r="R12" s="17"/>
      <c r="S12" s="17"/>
      <c r="T12" s="17"/>
      <c r="U12" s="17"/>
      <c r="V12" s="17"/>
      <c r="W12" s="17"/>
      <c r="X12" s="17"/>
      <c r="Y12" s="17"/>
      <c r="Z12" s="17"/>
    </row>
    <row r="13" spans="1:26" ht="15" customHeight="1">
      <c r="A13" s="17"/>
      <c r="B13" s="17"/>
      <c r="C13" s="19" t="s">
        <v>14</v>
      </c>
      <c r="D13" s="17"/>
      <c r="E13" s="17"/>
      <c r="F13" s="17"/>
      <c r="G13" s="17"/>
      <c r="H13" s="17"/>
      <c r="I13" s="17"/>
      <c r="J13" s="17"/>
      <c r="K13" s="17"/>
      <c r="L13" s="17"/>
      <c r="M13" s="17"/>
      <c r="N13" s="17"/>
      <c r="O13" s="17"/>
      <c r="P13" s="17"/>
      <c r="Q13" s="17"/>
      <c r="R13" s="17"/>
      <c r="S13" s="17"/>
      <c r="T13" s="17"/>
      <c r="U13" s="17"/>
      <c r="V13" s="17"/>
      <c r="W13" s="17"/>
      <c r="X13" s="17"/>
      <c r="Y13" s="17"/>
      <c r="Z13" s="17"/>
    </row>
    <row r="14" spans="1:26" ht="15" customHeight="1">
      <c r="A14" s="17"/>
      <c r="B14" s="17"/>
      <c r="C14" s="17" t="s">
        <v>15</v>
      </c>
      <c r="D14" s="17"/>
      <c r="E14" s="17"/>
      <c r="F14" s="17"/>
      <c r="G14" s="17"/>
      <c r="H14" s="17"/>
      <c r="I14" s="17"/>
      <c r="J14" s="17"/>
      <c r="K14" s="17"/>
      <c r="L14" s="17"/>
      <c r="M14" s="17"/>
      <c r="N14" s="17"/>
      <c r="O14" s="17"/>
      <c r="P14" s="17"/>
      <c r="Q14" s="17"/>
      <c r="R14" s="17"/>
      <c r="S14" s="17"/>
      <c r="T14" s="17"/>
      <c r="U14" s="17"/>
      <c r="V14" s="17"/>
      <c r="W14" s="17"/>
      <c r="X14" s="17"/>
      <c r="Y14" s="17"/>
      <c r="Z14" s="17"/>
    </row>
    <row r="15" spans="1:26" ht="15" customHeight="1">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5" customHeight="1">
      <c r="A16" s="17"/>
      <c r="B16" s="17"/>
      <c r="C16" s="17" t="s">
        <v>16</v>
      </c>
      <c r="D16" s="17"/>
      <c r="E16" s="17"/>
      <c r="F16" s="17"/>
      <c r="G16" s="17"/>
      <c r="H16" s="17"/>
      <c r="I16" s="17"/>
      <c r="J16" s="17"/>
      <c r="K16" s="17"/>
      <c r="L16" s="17"/>
      <c r="M16" s="17"/>
      <c r="N16" s="17"/>
      <c r="O16" s="17"/>
      <c r="P16" s="17"/>
      <c r="Q16" s="17"/>
      <c r="R16" s="17"/>
      <c r="S16" s="17"/>
      <c r="T16" s="17"/>
      <c r="U16" s="17"/>
      <c r="V16" s="17"/>
      <c r="W16" s="17"/>
      <c r="X16" s="17"/>
      <c r="Y16" s="17"/>
      <c r="Z16" s="17"/>
    </row>
    <row r="17" spans="1:26" ht="15" customHeight="1">
      <c r="A17" s="17"/>
      <c r="B17" s="17"/>
      <c r="C17" s="17" t="s">
        <v>17</v>
      </c>
      <c r="D17" s="17"/>
      <c r="E17" s="17"/>
      <c r="F17" s="17"/>
      <c r="G17" s="17"/>
      <c r="H17" s="17"/>
      <c r="I17" s="17"/>
      <c r="J17" s="17"/>
      <c r="K17" s="17"/>
      <c r="L17" s="17"/>
      <c r="M17" s="17"/>
      <c r="N17" s="17"/>
      <c r="O17" s="17"/>
      <c r="P17" s="17"/>
      <c r="Q17" s="17"/>
      <c r="R17" s="17"/>
      <c r="S17" s="17"/>
      <c r="T17" s="17"/>
      <c r="U17" s="17"/>
      <c r="V17" s="17"/>
      <c r="W17" s="17"/>
      <c r="X17" s="17"/>
      <c r="Y17" s="17"/>
      <c r="Z17" s="17"/>
    </row>
    <row r="18" spans="1:26" ht="15"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5"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5" customHeight="1">
      <c r="A20" s="17"/>
      <c r="B20" s="17"/>
      <c r="C20" s="5" t="s">
        <v>18</v>
      </c>
      <c r="D20" s="17"/>
      <c r="E20" s="17"/>
      <c r="F20" s="17"/>
      <c r="G20" s="17"/>
      <c r="H20" s="17"/>
      <c r="I20" s="17"/>
      <c r="J20" s="17"/>
      <c r="K20" s="17"/>
      <c r="L20" s="17"/>
      <c r="M20" s="17"/>
      <c r="N20" s="17"/>
      <c r="O20" s="17"/>
      <c r="P20" s="17"/>
      <c r="Q20" s="17"/>
      <c r="R20" s="17"/>
      <c r="S20" s="17"/>
      <c r="T20" s="17"/>
      <c r="U20" s="17"/>
      <c r="V20" s="17"/>
      <c r="W20" s="17"/>
      <c r="X20" s="17"/>
      <c r="Y20" s="17"/>
      <c r="Z20" s="17"/>
    </row>
    <row r="21" spans="1:26" ht="39.75" customHeight="1">
      <c r="A21" s="17"/>
      <c r="B21" s="17"/>
      <c r="C21" s="20" t="s">
        <v>19</v>
      </c>
      <c r="D21" s="17"/>
      <c r="E21" s="17"/>
      <c r="F21" s="17"/>
      <c r="G21" s="17"/>
      <c r="H21" s="17"/>
      <c r="I21" s="17"/>
      <c r="J21" s="17"/>
      <c r="K21" s="17"/>
      <c r="L21" s="17"/>
      <c r="M21" s="17"/>
      <c r="N21" s="17"/>
      <c r="O21" s="17"/>
      <c r="P21" s="17"/>
      <c r="Q21" s="17"/>
      <c r="R21" s="17"/>
      <c r="S21" s="17"/>
      <c r="T21" s="17"/>
      <c r="U21" s="17"/>
      <c r="V21" s="17"/>
      <c r="W21" s="17"/>
      <c r="X21" s="17"/>
      <c r="Y21" s="17"/>
      <c r="Z21" s="17"/>
    </row>
    <row r="22" spans="1:26" ht="15" customHeight="1">
      <c r="A22" s="17"/>
      <c r="B22" s="17"/>
      <c r="C22" s="21"/>
      <c r="D22" s="17"/>
      <c r="E22" s="17"/>
      <c r="F22" s="17"/>
      <c r="G22" s="17"/>
      <c r="H22" s="17"/>
      <c r="I22" s="17"/>
      <c r="J22" s="17"/>
      <c r="K22" s="17"/>
      <c r="L22" s="17"/>
      <c r="M22" s="17"/>
      <c r="N22" s="17"/>
      <c r="O22" s="17"/>
      <c r="P22" s="17"/>
      <c r="Q22" s="17"/>
      <c r="R22" s="17"/>
      <c r="S22" s="17"/>
      <c r="T22" s="17"/>
      <c r="U22" s="17"/>
      <c r="V22" s="17"/>
      <c r="W22" s="17"/>
      <c r="X22" s="17"/>
      <c r="Y22" s="17"/>
      <c r="Z22" s="17"/>
    </row>
    <row r="23" spans="1:26" ht="62.25" customHeight="1">
      <c r="A23" s="17"/>
      <c r="B23" s="17"/>
      <c r="C23" s="20" t="s">
        <v>20</v>
      </c>
      <c r="D23" s="17"/>
      <c r="E23" s="17"/>
      <c r="F23" s="17"/>
      <c r="G23" s="17"/>
      <c r="H23" s="17"/>
      <c r="I23" s="17"/>
      <c r="J23" s="17"/>
      <c r="K23" s="17"/>
      <c r="L23" s="17"/>
      <c r="M23" s="17"/>
      <c r="N23" s="17"/>
      <c r="O23" s="17"/>
      <c r="P23" s="17"/>
      <c r="Q23" s="17"/>
      <c r="R23" s="17"/>
      <c r="S23" s="17"/>
      <c r="T23" s="17"/>
      <c r="U23" s="17"/>
      <c r="V23" s="17"/>
      <c r="W23" s="17"/>
      <c r="X23" s="17"/>
      <c r="Y23" s="17"/>
      <c r="Z23" s="17"/>
    </row>
    <row r="24" spans="1:26" ht="15"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sheetData>
  <hyperlinks>
    <hyperlink ref="C13" r:id="rId1" display="http://diyinvestor.de/"/>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43"/>
  <sheetViews>
    <sheetView showGridLines="0" topLeftCell="A28" workbookViewId="0">
      <selection activeCell="B38" sqref="B38"/>
    </sheetView>
  </sheetViews>
  <sheetFormatPr defaultColWidth="9.140625" defaultRowHeight="12.75"/>
  <cols>
    <col min="1" max="1" width="3" customWidth="1"/>
    <col min="2" max="2" width="47.85546875" customWidth="1"/>
    <col min="3" max="3" width="48.28515625" customWidth="1"/>
    <col min="4" max="4" width="13.5703125" customWidth="1"/>
    <col min="5" max="8" width="9.140625" hidden="1" customWidth="1"/>
    <col min="9" max="14" width="11.140625" customWidth="1"/>
    <col min="15" max="15" width="11.28515625" customWidth="1"/>
  </cols>
  <sheetData>
    <row r="1" spans="1:15" ht="11.25" customHeight="1"/>
    <row r="2" spans="1:15" ht="25.5" customHeight="1">
      <c r="C2" s="10" t="s">
        <v>137</v>
      </c>
    </row>
    <row r="3" spans="1:15" s="9" customFormat="1" ht="7.5" customHeight="1" thickBot="1"/>
    <row r="4" spans="1:15" ht="8.25" customHeight="1"/>
    <row r="5" spans="1:15" ht="20.25">
      <c r="B5" s="43" t="s">
        <v>92</v>
      </c>
      <c r="C5" s="7" t="s">
        <v>97</v>
      </c>
      <c r="D5" s="49">
        <v>42277</v>
      </c>
      <c r="J5" s="7"/>
    </row>
    <row r="6" spans="1:15" ht="20.25">
      <c r="B6" s="43" t="s">
        <v>93</v>
      </c>
      <c r="C6" s="7" t="s">
        <v>80</v>
      </c>
      <c r="D6" s="42" t="s">
        <v>0</v>
      </c>
    </row>
    <row r="7" spans="1:15">
      <c r="B7" s="12">
        <f ca="1">TODAY()</f>
        <v>42551</v>
      </c>
      <c r="C7" s="7" t="s">
        <v>81</v>
      </c>
      <c r="D7" s="42" t="s">
        <v>82</v>
      </c>
    </row>
    <row r="8" spans="1:15">
      <c r="C8" s="7" t="s">
        <v>85</v>
      </c>
      <c r="D8" s="38" t="s">
        <v>134</v>
      </c>
    </row>
    <row r="9" spans="1:15" s="37" customFormat="1">
      <c r="C9" s="7"/>
    </row>
    <row r="10" spans="1:15" ht="18">
      <c r="B10" s="16" t="s">
        <v>3</v>
      </c>
    </row>
    <row r="11" spans="1:15" ht="15">
      <c r="B11" s="27" t="s">
        <v>76</v>
      </c>
      <c r="I11" s="58">
        <v>40452</v>
      </c>
      <c r="J11" s="58">
        <v>40817</v>
      </c>
      <c r="K11" s="58">
        <v>41182</v>
      </c>
      <c r="L11" s="58">
        <v>41547</v>
      </c>
      <c r="M11" s="58">
        <v>41912</v>
      </c>
      <c r="N11" s="58">
        <v>42277</v>
      </c>
      <c r="O11" s="59">
        <v>42548</v>
      </c>
    </row>
    <row r="12" spans="1:15">
      <c r="B12" s="22" t="s">
        <v>9</v>
      </c>
      <c r="C12" s="22" t="s">
        <v>11</v>
      </c>
      <c r="D12" s="22" t="s">
        <v>10</v>
      </c>
      <c r="E12" s="23" t="s">
        <v>35</v>
      </c>
      <c r="F12" s="23" t="s">
        <v>36</v>
      </c>
      <c r="G12" s="23" t="s">
        <v>37</v>
      </c>
      <c r="H12" s="23" t="s">
        <v>38</v>
      </c>
      <c r="I12" s="23" t="s">
        <v>39</v>
      </c>
      <c r="J12" s="23" t="s">
        <v>21</v>
      </c>
      <c r="K12" s="23" t="s">
        <v>22</v>
      </c>
      <c r="L12" s="26" t="s">
        <v>23</v>
      </c>
      <c r="M12" s="26" t="s">
        <v>24</v>
      </c>
      <c r="N12" s="26" t="s">
        <v>12</v>
      </c>
      <c r="O12" s="46" t="s">
        <v>95</v>
      </c>
    </row>
    <row r="13" spans="1:15">
      <c r="A13" s="7"/>
      <c r="B13" s="44" t="s">
        <v>1</v>
      </c>
      <c r="C13" s="44" t="s">
        <v>25</v>
      </c>
      <c r="D13" s="32" t="s">
        <v>134</v>
      </c>
      <c r="E13" s="15">
        <v>0</v>
      </c>
      <c r="F13" s="15">
        <v>0</v>
      </c>
      <c r="G13" s="15">
        <v>0</v>
      </c>
      <c r="H13" s="15">
        <v>0</v>
      </c>
      <c r="I13" s="15">
        <v>65225</v>
      </c>
      <c r="J13" s="15">
        <v>108249</v>
      </c>
      <c r="K13" s="15">
        <v>156508</v>
      </c>
      <c r="L13" s="15">
        <v>170910</v>
      </c>
      <c r="M13" s="15">
        <v>182795</v>
      </c>
      <c r="N13" s="15">
        <v>233715</v>
      </c>
      <c r="O13" s="15">
        <v>227535</v>
      </c>
    </row>
    <row r="14" spans="1:15">
      <c r="A14" s="7"/>
      <c r="B14" s="50" t="s">
        <v>79</v>
      </c>
      <c r="C14" s="50" t="s">
        <v>78</v>
      </c>
      <c r="D14" s="32" t="s">
        <v>134</v>
      </c>
      <c r="E14" s="15">
        <v>0</v>
      </c>
      <c r="F14" s="15">
        <v>0</v>
      </c>
      <c r="G14" s="15">
        <v>0</v>
      </c>
      <c r="H14" s="15">
        <v>0</v>
      </c>
      <c r="I14" s="15">
        <v>-1027</v>
      </c>
      <c r="J14" s="15">
        <v>-1814</v>
      </c>
      <c r="K14" s="15">
        <v>-3277</v>
      </c>
      <c r="L14" s="15">
        <v>-6757</v>
      </c>
      <c r="M14" s="15">
        <v>-7946</v>
      </c>
      <c r="N14" s="15">
        <v>-11257</v>
      </c>
      <c r="O14" s="15">
        <v>-11636</v>
      </c>
    </row>
    <row r="15" spans="1:15">
      <c r="A15" s="7"/>
      <c r="B15" s="44" t="s">
        <v>57</v>
      </c>
      <c r="C15" s="44" t="s">
        <v>58</v>
      </c>
      <c r="D15" s="32" t="s">
        <v>134</v>
      </c>
      <c r="E15" s="15">
        <v>0</v>
      </c>
      <c r="F15" s="15">
        <v>0</v>
      </c>
      <c r="G15" s="15">
        <v>0</v>
      </c>
      <c r="H15" s="15">
        <v>0</v>
      </c>
      <c r="I15" s="15">
        <v>25684</v>
      </c>
      <c r="J15" s="15">
        <v>43818</v>
      </c>
      <c r="K15" s="15">
        <v>68662</v>
      </c>
      <c r="L15" s="15">
        <v>64304</v>
      </c>
      <c r="M15" s="15">
        <v>70537</v>
      </c>
      <c r="N15" s="15">
        <v>93626</v>
      </c>
      <c r="O15" s="15">
        <v>90573</v>
      </c>
    </row>
    <row r="16" spans="1:15">
      <c r="B16" s="32" t="s">
        <v>59</v>
      </c>
      <c r="C16" s="32" t="s">
        <v>60</v>
      </c>
      <c r="D16" s="32" t="s">
        <v>134</v>
      </c>
      <c r="E16" s="15" t="e">
        <v>#REF!</v>
      </c>
      <c r="F16" s="15" t="e">
        <v>#REF!</v>
      </c>
      <c r="G16" s="15" t="e">
        <v>#REF!</v>
      </c>
      <c r="H16" s="15" t="e">
        <v>#REF!</v>
      </c>
      <c r="I16" s="15">
        <v>-7299</v>
      </c>
      <c r="J16" s="15">
        <v>-10028</v>
      </c>
      <c r="K16" s="15">
        <v>-13421</v>
      </c>
      <c r="L16" s="15">
        <v>-15305</v>
      </c>
      <c r="M16" s="15">
        <v>-18034</v>
      </c>
      <c r="N16" s="15">
        <v>-22396</v>
      </c>
      <c r="O16" s="15">
        <v>-23709</v>
      </c>
    </row>
    <row r="17" spans="1:15">
      <c r="A17" s="7"/>
      <c r="B17" s="32" t="s">
        <v>84</v>
      </c>
      <c r="C17" s="32" t="s">
        <v>83</v>
      </c>
      <c r="D17" s="32" t="s">
        <v>134</v>
      </c>
      <c r="E17" s="15" t="e">
        <v>#REF!</v>
      </c>
      <c r="F17" s="15" t="e">
        <v>#REF!</v>
      </c>
      <c r="G17" s="15" t="e">
        <v>#REF!</v>
      </c>
      <c r="H17" s="15" t="e">
        <v>#REF!</v>
      </c>
      <c r="I17" s="15">
        <v>14013</v>
      </c>
      <c r="J17" s="15">
        <v>25922</v>
      </c>
      <c r="K17" s="15">
        <v>41733</v>
      </c>
      <c r="L17" s="15">
        <v>37037</v>
      </c>
      <c r="M17" s="15">
        <v>39510</v>
      </c>
      <c r="N17" s="15">
        <v>53394</v>
      </c>
      <c r="O17" s="15">
        <v>50678</v>
      </c>
    </row>
    <row r="19" spans="1:15">
      <c r="A19" s="7"/>
      <c r="B19" s="37"/>
      <c r="C19" s="37"/>
      <c r="D19" s="37"/>
      <c r="E19" s="37"/>
      <c r="F19" s="37"/>
      <c r="G19" s="37"/>
      <c r="H19" s="37"/>
      <c r="I19" s="37"/>
      <c r="J19" s="37"/>
      <c r="K19" s="37"/>
      <c r="L19" s="37"/>
      <c r="M19" s="37"/>
      <c r="N19" s="37"/>
    </row>
    <row r="20" spans="1:15" ht="18">
      <c r="A20" s="7"/>
      <c r="B20" s="16" t="s">
        <v>4</v>
      </c>
    </row>
    <row r="21" spans="1:15" ht="15">
      <c r="A21" s="7"/>
      <c r="B21" s="27" t="s">
        <v>68</v>
      </c>
    </row>
    <row r="22" spans="1:15">
      <c r="A22" s="7"/>
      <c r="B22" s="22" t="s">
        <v>9</v>
      </c>
      <c r="C22" s="22" t="s">
        <v>11</v>
      </c>
      <c r="D22" s="22" t="s">
        <v>10</v>
      </c>
      <c r="E22" s="23" t="s">
        <v>35</v>
      </c>
      <c r="F22" s="23" t="s">
        <v>36</v>
      </c>
      <c r="G22" s="23" t="s">
        <v>37</v>
      </c>
      <c r="H22" s="23" t="s">
        <v>38</v>
      </c>
      <c r="I22" s="23" t="s">
        <v>39</v>
      </c>
      <c r="J22" s="23" t="s">
        <v>21</v>
      </c>
      <c r="K22" s="23" t="s">
        <v>22</v>
      </c>
      <c r="L22" s="23" t="s">
        <v>23</v>
      </c>
      <c r="M22" s="23" t="s">
        <v>24</v>
      </c>
      <c r="N22" s="23" t="s">
        <v>12</v>
      </c>
      <c r="O22" s="23" t="s">
        <v>96</v>
      </c>
    </row>
    <row r="23" spans="1:15" s="37" customFormat="1">
      <c r="A23" s="7"/>
      <c r="B23" s="28" t="s">
        <v>61</v>
      </c>
      <c r="C23" s="28" t="s">
        <v>33</v>
      </c>
      <c r="D23" s="32" t="s">
        <v>134</v>
      </c>
      <c r="E23" s="15">
        <v>0</v>
      </c>
      <c r="F23" s="15">
        <v>0</v>
      </c>
      <c r="G23" s="15">
        <v>0</v>
      </c>
      <c r="H23" s="15">
        <v>0</v>
      </c>
      <c r="I23" s="15">
        <v>41678</v>
      </c>
      <c r="J23" s="15">
        <v>44988</v>
      </c>
      <c r="K23" s="15">
        <v>57653</v>
      </c>
      <c r="L23" s="15">
        <v>73286</v>
      </c>
      <c r="M23" s="15">
        <v>68531</v>
      </c>
      <c r="N23" s="15">
        <v>89378</v>
      </c>
      <c r="O23" s="15">
        <v>87592</v>
      </c>
    </row>
    <row r="24" spans="1:15">
      <c r="B24" s="29" t="s">
        <v>86</v>
      </c>
      <c r="C24" s="34" t="s">
        <v>64</v>
      </c>
      <c r="D24" s="32" t="s">
        <v>134</v>
      </c>
      <c r="E24" s="15">
        <v>0</v>
      </c>
      <c r="F24" s="15">
        <v>0</v>
      </c>
      <c r="G24" s="15">
        <v>0</v>
      </c>
      <c r="H24" s="15">
        <v>0</v>
      </c>
      <c r="I24" s="15">
        <v>5510</v>
      </c>
      <c r="J24" s="15">
        <v>5369</v>
      </c>
      <c r="K24" s="15">
        <v>10930</v>
      </c>
      <c r="L24" s="15">
        <v>13102</v>
      </c>
      <c r="M24" s="15">
        <v>17460</v>
      </c>
      <c r="N24" s="15">
        <v>16849</v>
      </c>
      <c r="O24" s="15">
        <v>12229</v>
      </c>
    </row>
    <row r="25" spans="1:15">
      <c r="B25" s="34" t="s">
        <v>67</v>
      </c>
      <c r="C25" s="34" t="s">
        <v>65</v>
      </c>
      <c r="D25" s="32" t="s">
        <v>134</v>
      </c>
      <c r="E25" s="15">
        <v>0</v>
      </c>
      <c r="F25" s="15">
        <v>0</v>
      </c>
      <c r="G25" s="15">
        <v>0</v>
      </c>
      <c r="H25" s="15">
        <v>0</v>
      </c>
      <c r="I25" s="15">
        <v>4414</v>
      </c>
      <c r="J25" s="15">
        <v>6348</v>
      </c>
      <c r="K25" s="15">
        <v>7762</v>
      </c>
      <c r="L25" s="15">
        <v>7539</v>
      </c>
      <c r="M25" s="15">
        <v>9759</v>
      </c>
      <c r="N25" s="15">
        <v>13494</v>
      </c>
      <c r="O25" s="15">
        <v>7595</v>
      </c>
    </row>
    <row r="26" spans="1:15">
      <c r="B26" s="28" t="s">
        <v>62</v>
      </c>
      <c r="C26" s="28" t="s">
        <v>32</v>
      </c>
      <c r="D26" s="32" t="s">
        <v>134</v>
      </c>
      <c r="E26" s="15">
        <v>0</v>
      </c>
      <c r="F26" s="15">
        <v>0</v>
      </c>
      <c r="G26" s="15">
        <v>0</v>
      </c>
      <c r="H26" s="15">
        <v>0</v>
      </c>
      <c r="I26" s="15">
        <v>33505</v>
      </c>
      <c r="J26" s="15">
        <v>71383</v>
      </c>
      <c r="K26" s="15">
        <v>118411</v>
      </c>
      <c r="L26" s="15">
        <v>133714</v>
      </c>
      <c r="M26" s="15">
        <v>163308</v>
      </c>
      <c r="N26" s="15">
        <v>201101</v>
      </c>
      <c r="O26" s="15">
        <v>217685</v>
      </c>
    </row>
    <row r="27" spans="1:15" s="37" customFormat="1">
      <c r="A27" s="7"/>
      <c r="B27" s="29" t="s">
        <v>66</v>
      </c>
      <c r="C27" s="29" t="s">
        <v>63</v>
      </c>
      <c r="D27" s="32" t="s">
        <v>134</v>
      </c>
      <c r="E27" s="15">
        <v>0</v>
      </c>
      <c r="F27" s="15">
        <v>0</v>
      </c>
      <c r="G27" s="15">
        <v>0</v>
      </c>
      <c r="H27" s="15">
        <v>0</v>
      </c>
      <c r="I27" s="15">
        <v>4768</v>
      </c>
      <c r="J27" s="15">
        <v>7777</v>
      </c>
      <c r="K27" s="15">
        <v>15452</v>
      </c>
      <c r="L27" s="15">
        <v>16597</v>
      </c>
      <c r="M27" s="15">
        <v>20624</v>
      </c>
      <c r="N27" s="15">
        <v>22471</v>
      </c>
      <c r="O27" s="15">
        <v>23203</v>
      </c>
    </row>
    <row r="28" spans="1:15">
      <c r="A28" s="7"/>
      <c r="B28" s="29" t="s">
        <v>94</v>
      </c>
      <c r="C28" s="29" t="s">
        <v>136</v>
      </c>
      <c r="D28" s="32" t="s">
        <v>134</v>
      </c>
      <c r="E28" s="15">
        <v>0</v>
      </c>
      <c r="F28" s="15">
        <v>0</v>
      </c>
      <c r="G28" s="15">
        <v>0</v>
      </c>
      <c r="H28" s="15">
        <v>0</v>
      </c>
      <c r="I28" s="15">
        <v>25391</v>
      </c>
      <c r="J28" s="15">
        <v>55618</v>
      </c>
      <c r="K28" s="15">
        <v>92122</v>
      </c>
      <c r="L28" s="15">
        <v>106215</v>
      </c>
      <c r="M28" s="15">
        <v>130162</v>
      </c>
      <c r="N28" s="15">
        <v>164065</v>
      </c>
      <c r="O28" s="15">
        <v>177645</v>
      </c>
    </row>
    <row r="29" spans="1:15">
      <c r="B29" s="32" t="s">
        <v>28</v>
      </c>
      <c r="C29" s="32" t="s">
        <v>31</v>
      </c>
      <c r="D29" s="32" t="s">
        <v>134</v>
      </c>
      <c r="E29" s="15">
        <v>0</v>
      </c>
      <c r="F29" s="15">
        <v>0</v>
      </c>
      <c r="G29" s="15">
        <v>0</v>
      </c>
      <c r="H29" s="15">
        <v>0</v>
      </c>
      <c r="I29" s="15">
        <v>75183</v>
      </c>
      <c r="J29" s="15">
        <v>116371</v>
      </c>
      <c r="K29" s="15">
        <v>176064</v>
      </c>
      <c r="L29" s="15">
        <v>207000</v>
      </c>
      <c r="M29" s="15">
        <v>231839</v>
      </c>
      <c r="N29" s="15">
        <v>290479</v>
      </c>
      <c r="O29" s="15">
        <v>305277</v>
      </c>
    </row>
    <row r="30" spans="1:15">
      <c r="B30" s="24"/>
      <c r="C30" s="24"/>
      <c r="D30" s="24"/>
      <c r="E30" s="25"/>
      <c r="F30" s="25"/>
      <c r="G30" s="25"/>
      <c r="H30" s="25"/>
      <c r="I30" s="25"/>
    </row>
    <row r="31" spans="1:15" s="1" customFormat="1" ht="15">
      <c r="B31" s="27" t="s">
        <v>69</v>
      </c>
      <c r="C31"/>
      <c r="D31"/>
      <c r="E31"/>
      <c r="F31"/>
      <c r="G31"/>
      <c r="H31"/>
      <c r="I31"/>
      <c r="J31"/>
      <c r="K31"/>
      <c r="L31"/>
      <c r="M31"/>
      <c r="N31"/>
    </row>
    <row r="32" spans="1:15" s="41" customFormat="1">
      <c r="A32" s="7"/>
      <c r="B32" s="22" t="s">
        <v>9</v>
      </c>
      <c r="C32" s="22" t="s">
        <v>11</v>
      </c>
      <c r="D32" s="22" t="s">
        <v>10</v>
      </c>
      <c r="E32" s="23" t="s">
        <v>35</v>
      </c>
      <c r="F32" s="23" t="s">
        <v>36</v>
      </c>
      <c r="G32" s="23" t="s">
        <v>37</v>
      </c>
      <c r="H32" s="23" t="s">
        <v>38</v>
      </c>
      <c r="I32" s="23" t="s">
        <v>39</v>
      </c>
      <c r="J32" s="23" t="s">
        <v>21</v>
      </c>
      <c r="K32" s="23" t="s">
        <v>22</v>
      </c>
      <c r="L32" s="23" t="s">
        <v>23</v>
      </c>
      <c r="M32" s="23" t="s">
        <v>24</v>
      </c>
      <c r="N32" s="23" t="s">
        <v>12</v>
      </c>
      <c r="O32" s="23" t="s">
        <v>96</v>
      </c>
    </row>
    <row r="33" spans="1:15">
      <c r="B33" s="32" t="s">
        <v>26</v>
      </c>
      <c r="C33" s="32" t="s">
        <v>29</v>
      </c>
      <c r="D33" s="32" t="s">
        <v>134</v>
      </c>
      <c r="E33" s="15">
        <v>0</v>
      </c>
      <c r="F33" s="15">
        <v>0</v>
      </c>
      <c r="G33" s="15">
        <v>0</v>
      </c>
      <c r="H33" s="15">
        <v>0</v>
      </c>
      <c r="I33" s="15">
        <v>27392</v>
      </c>
      <c r="J33" s="15">
        <v>39756</v>
      </c>
      <c r="K33" s="15">
        <v>57854</v>
      </c>
      <c r="L33" s="15">
        <v>83451</v>
      </c>
      <c r="M33" s="15">
        <v>120292</v>
      </c>
      <c r="N33" s="15">
        <v>171124</v>
      </c>
      <c r="O33" s="15">
        <v>174820</v>
      </c>
    </row>
    <row r="34" spans="1:15">
      <c r="B34" s="55" t="s">
        <v>71</v>
      </c>
      <c r="C34" s="55" t="s">
        <v>73</v>
      </c>
      <c r="D34" s="56" t="s">
        <v>134</v>
      </c>
      <c r="E34" s="15">
        <v>0</v>
      </c>
      <c r="F34" s="15">
        <v>0</v>
      </c>
      <c r="G34" s="15">
        <v>0</v>
      </c>
      <c r="H34" s="15">
        <v>0</v>
      </c>
      <c r="I34" s="15">
        <v>20722</v>
      </c>
      <c r="J34" s="15">
        <v>27970</v>
      </c>
      <c r="K34" s="15">
        <v>38542</v>
      </c>
      <c r="L34" s="15">
        <v>43658</v>
      </c>
      <c r="M34" s="15">
        <v>63448</v>
      </c>
      <c r="N34" s="15">
        <v>80610</v>
      </c>
      <c r="O34" s="15">
        <v>68265</v>
      </c>
    </row>
    <row r="35" spans="1:15">
      <c r="B35" s="55" t="s">
        <v>70</v>
      </c>
      <c r="C35" s="55" t="s">
        <v>72</v>
      </c>
      <c r="D35" s="56" t="s">
        <v>134</v>
      </c>
      <c r="E35" s="15">
        <v>0</v>
      </c>
      <c r="F35" s="15">
        <v>0</v>
      </c>
      <c r="G35" s="15">
        <v>0</v>
      </c>
      <c r="H35" s="15">
        <v>0</v>
      </c>
      <c r="I35" s="15">
        <v>6670</v>
      </c>
      <c r="J35" s="15">
        <v>11786</v>
      </c>
      <c r="K35" s="15">
        <v>19312</v>
      </c>
      <c r="L35" s="15">
        <v>39793</v>
      </c>
      <c r="M35" s="15">
        <v>56844</v>
      </c>
      <c r="N35" s="15">
        <v>90514</v>
      </c>
      <c r="O35" s="15">
        <v>106555</v>
      </c>
    </row>
    <row r="36" spans="1:15">
      <c r="A36" s="7"/>
      <c r="B36" s="57" t="s">
        <v>87</v>
      </c>
      <c r="C36" s="32" t="s">
        <v>88</v>
      </c>
      <c r="D36" s="32" t="s">
        <v>134</v>
      </c>
      <c r="E36" s="15">
        <v>0</v>
      </c>
      <c r="F36" s="15">
        <v>0</v>
      </c>
      <c r="G36" s="15">
        <v>0</v>
      </c>
      <c r="H36" s="15">
        <v>0</v>
      </c>
      <c r="I36" s="15">
        <v>0</v>
      </c>
      <c r="J36" s="15">
        <v>0</v>
      </c>
      <c r="K36" s="15">
        <v>0</v>
      </c>
      <c r="L36" s="15">
        <v>0</v>
      </c>
      <c r="M36" s="15">
        <v>0</v>
      </c>
      <c r="N36" s="15">
        <v>0</v>
      </c>
      <c r="O36" s="15">
        <v>0</v>
      </c>
    </row>
    <row r="37" spans="1:15">
      <c r="B37" s="32" t="s">
        <v>27</v>
      </c>
      <c r="C37" s="32" t="s">
        <v>30</v>
      </c>
      <c r="D37" s="32" t="s">
        <v>134</v>
      </c>
      <c r="E37" s="15">
        <v>0</v>
      </c>
      <c r="F37" s="15">
        <v>0</v>
      </c>
      <c r="G37" s="15">
        <v>0</v>
      </c>
      <c r="H37" s="15">
        <v>0</v>
      </c>
      <c r="I37" s="15">
        <v>47791</v>
      </c>
      <c r="J37" s="15">
        <v>76615</v>
      </c>
      <c r="K37" s="15">
        <v>118210</v>
      </c>
      <c r="L37" s="15">
        <v>123549</v>
      </c>
      <c r="M37" s="15">
        <v>111547</v>
      </c>
      <c r="N37" s="15">
        <v>119355</v>
      </c>
      <c r="O37" s="15">
        <v>130457</v>
      </c>
    </row>
    <row r="38" spans="1:15">
      <c r="B38" s="32" t="s">
        <v>28</v>
      </c>
      <c r="C38" s="32" t="s">
        <v>31</v>
      </c>
      <c r="D38" s="32" t="s">
        <v>134</v>
      </c>
      <c r="E38" s="15">
        <v>0</v>
      </c>
      <c r="F38" s="15">
        <v>0</v>
      </c>
      <c r="G38" s="15">
        <v>0</v>
      </c>
      <c r="H38" s="15">
        <v>0</v>
      </c>
      <c r="I38" s="15">
        <v>75183</v>
      </c>
      <c r="J38" s="15">
        <v>116371</v>
      </c>
      <c r="K38" s="15">
        <v>176064</v>
      </c>
      <c r="L38" s="15">
        <v>207000</v>
      </c>
      <c r="M38" s="15">
        <v>231839</v>
      </c>
      <c r="N38" s="15">
        <v>290479</v>
      </c>
      <c r="O38" s="15">
        <v>305277</v>
      </c>
    </row>
    <row r="39" spans="1:15">
      <c r="A39" s="7"/>
    </row>
    <row r="40" spans="1:15" s="41" customFormat="1">
      <c r="O40" s="3"/>
    </row>
    <row r="41" spans="1:15" ht="18">
      <c r="B41" s="16" t="s">
        <v>5</v>
      </c>
    </row>
    <row r="42" spans="1:15" s="3" customFormat="1">
      <c r="B42" s="30" t="s">
        <v>9</v>
      </c>
      <c r="C42" s="30" t="s">
        <v>11</v>
      </c>
      <c r="D42" s="30" t="s">
        <v>10</v>
      </c>
      <c r="E42" s="31" t="s">
        <v>35</v>
      </c>
      <c r="F42" s="31" t="s">
        <v>36</v>
      </c>
      <c r="G42" s="31" t="s">
        <v>37</v>
      </c>
      <c r="H42" s="31" t="s">
        <v>38</v>
      </c>
      <c r="I42" s="31" t="s">
        <v>39</v>
      </c>
      <c r="J42" s="31" t="s">
        <v>21</v>
      </c>
      <c r="K42" s="31" t="s">
        <v>22</v>
      </c>
      <c r="L42" s="31" t="s">
        <v>23</v>
      </c>
      <c r="M42" s="31" t="s">
        <v>24</v>
      </c>
      <c r="N42" s="31" t="s">
        <v>12</v>
      </c>
      <c r="O42" s="23" t="s">
        <v>95</v>
      </c>
    </row>
    <row r="43" spans="1:15" s="3" customFormat="1">
      <c r="B43" s="51" t="s">
        <v>74</v>
      </c>
      <c r="C43" s="51" t="s">
        <v>77</v>
      </c>
      <c r="D43" s="32" t="s">
        <v>134</v>
      </c>
      <c r="E43" s="15">
        <v>0</v>
      </c>
      <c r="F43" s="15">
        <v>0</v>
      </c>
      <c r="G43" s="15">
        <v>0</v>
      </c>
      <c r="H43" s="15">
        <v>0</v>
      </c>
      <c r="I43" s="15">
        <v>18595</v>
      </c>
      <c r="J43" s="15">
        <v>37529</v>
      </c>
      <c r="K43" s="15">
        <v>50856</v>
      </c>
      <c r="L43" s="15">
        <v>53666</v>
      </c>
      <c r="M43" s="15">
        <v>59713</v>
      </c>
      <c r="N43" s="15">
        <v>81266</v>
      </c>
      <c r="O43" s="15">
        <v>75007</v>
      </c>
    </row>
  </sheetData>
  <pageMargins left="0.7" right="0.7" top="0.75" bottom="0.75" header="0.3" footer="0.3"/>
  <pageSetup orientation="portrait" verticalDpi="0" r:id="rId1"/>
  <drawing r:id="rId2"/>
  <legacyDrawing r:id="rId3"/>
  <tableParts count="4">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V18"/>
  <sheetViews>
    <sheetView showGridLines="0" workbookViewId="0">
      <selection activeCell="B7" sqref="B7"/>
    </sheetView>
  </sheetViews>
  <sheetFormatPr defaultColWidth="9.140625" defaultRowHeight="12.75"/>
  <cols>
    <col min="1" max="1" width="3" customWidth="1"/>
    <col min="2" max="2" width="32.85546875" customWidth="1"/>
    <col min="3" max="3" width="37.5703125" customWidth="1"/>
    <col min="4" max="4" width="18.28515625" hidden="1" customWidth="1"/>
    <col min="5" max="5" width="21.5703125" style="2" customWidth="1"/>
    <col min="6" max="6" width="8.7109375" customWidth="1"/>
    <col min="7" max="10" width="9.140625" hidden="1" customWidth="1"/>
    <col min="11" max="11" width="9.140625" customWidth="1"/>
    <col min="17" max="17" width="9.140625" customWidth="1"/>
    <col min="18" max="18" width="1.42578125" customWidth="1"/>
    <col min="19" max="20" width="10.7109375" customWidth="1"/>
    <col min="21" max="21" width="11" customWidth="1"/>
    <col min="22" max="22" width="10.7109375" customWidth="1"/>
  </cols>
  <sheetData>
    <row r="1" spans="2:22" ht="11.25" customHeight="1"/>
    <row r="2" spans="2:22" ht="25.5" customHeight="1">
      <c r="C2" s="10" t="s">
        <v>34</v>
      </c>
    </row>
    <row r="3" spans="2:22" s="9" customFormat="1" ht="7.5" customHeight="1" thickBot="1">
      <c r="E3" s="33"/>
    </row>
    <row r="4" spans="2:22" ht="8.25" customHeight="1"/>
    <row r="5" spans="2:22" ht="20.25">
      <c r="B5" s="43" t="str">
        <f>'Abschluss konsolidiert'!B5</f>
        <v>Apple Inc.</v>
      </c>
    </row>
    <row r="6" spans="2:22" ht="20.25">
      <c r="B6" s="43" t="str">
        <f>'Abschluss konsolidiert'!B6</f>
        <v>AAPL</v>
      </c>
    </row>
    <row r="7" spans="2:22">
      <c r="B7" s="12">
        <f ca="1">'Abschluss konsolidiert'!B7</f>
        <v>42551</v>
      </c>
    </row>
    <row r="9" spans="2:22" s="37" customFormat="1" ht="18">
      <c r="B9" s="4" t="s">
        <v>40</v>
      </c>
      <c r="C9"/>
      <c r="D9"/>
      <c r="E9" s="2"/>
      <c r="F9"/>
      <c r="G9"/>
      <c r="H9"/>
      <c r="I9"/>
      <c r="J9"/>
      <c r="K9"/>
      <c r="L9"/>
      <c r="M9"/>
      <c r="N9"/>
      <c r="O9"/>
      <c r="P9"/>
      <c r="S9" s="8"/>
      <c r="T9" s="8"/>
      <c r="U9" s="8"/>
      <c r="V9" s="8"/>
    </row>
    <row r="10" spans="2:22" ht="15">
      <c r="B10" s="27" t="s">
        <v>89</v>
      </c>
      <c r="C10" s="37"/>
      <c r="D10" s="37"/>
      <c r="F10" s="37"/>
      <c r="G10" s="37"/>
      <c r="H10" s="37"/>
      <c r="I10" s="37"/>
      <c r="J10" s="37"/>
      <c r="K10" s="37"/>
      <c r="L10" s="37"/>
      <c r="M10" s="37"/>
      <c r="N10" s="37"/>
      <c r="O10" s="37"/>
      <c r="P10" s="37"/>
      <c r="S10" s="8"/>
      <c r="T10" s="8"/>
      <c r="U10" s="8"/>
      <c r="V10" s="8"/>
    </row>
    <row r="11" spans="2:22" ht="25.5">
      <c r="B11" s="30" t="s">
        <v>9</v>
      </c>
      <c r="C11" s="30" t="s">
        <v>11</v>
      </c>
      <c r="D11" s="30" t="s">
        <v>42</v>
      </c>
      <c r="E11" s="30" t="s">
        <v>41</v>
      </c>
      <c r="F11" s="30" t="s">
        <v>75</v>
      </c>
      <c r="G11" s="31" t="s">
        <v>35</v>
      </c>
      <c r="H11" s="31" t="s">
        <v>36</v>
      </c>
      <c r="I11" s="31" t="s">
        <v>37</v>
      </c>
      <c r="J11" s="31" t="s">
        <v>38</v>
      </c>
      <c r="K11" s="31" t="s">
        <v>39</v>
      </c>
      <c r="L11" s="31" t="s">
        <v>21</v>
      </c>
      <c r="M11" s="31" t="s">
        <v>22</v>
      </c>
      <c r="N11" s="31" t="s">
        <v>23</v>
      </c>
      <c r="O11" s="31" t="s">
        <v>24</v>
      </c>
      <c r="P11" s="31" t="s">
        <v>12</v>
      </c>
      <c r="Q11" s="48" t="s">
        <v>95</v>
      </c>
      <c r="S11" s="52" t="s">
        <v>100</v>
      </c>
      <c r="T11" s="52" t="s">
        <v>98</v>
      </c>
      <c r="U11" s="52" t="s">
        <v>102</v>
      </c>
      <c r="V11" s="52" t="s">
        <v>99</v>
      </c>
    </row>
    <row r="12" spans="2:22">
      <c r="B12" s="32" t="s">
        <v>48</v>
      </c>
      <c r="C12" s="32" t="s">
        <v>49</v>
      </c>
      <c r="D12" s="11" t="s">
        <v>43</v>
      </c>
      <c r="E12" s="28" t="s">
        <v>8</v>
      </c>
      <c r="F12" s="32" t="s">
        <v>7</v>
      </c>
      <c r="G12" s="14" t="e">
        <f>'Abschluss konsolidiert'!E$17/'Abschluss konsolidiert'!E$13</f>
        <v>#REF!</v>
      </c>
      <c r="H12" s="14" t="e">
        <f>'Abschluss konsolidiert'!F$17/'Abschluss konsolidiert'!F$13</f>
        <v>#REF!</v>
      </c>
      <c r="I12" s="14" t="e">
        <f>'Abschluss konsolidiert'!G$17/'Abschluss konsolidiert'!G$13</f>
        <v>#REF!</v>
      </c>
      <c r="J12" s="14" t="e">
        <f>'Abschluss konsolidiert'!H$17/'Abschluss konsolidiert'!H$13</f>
        <v>#REF!</v>
      </c>
      <c r="K12" s="14">
        <f>'Abschluss konsolidiert'!I$17/'Abschluss konsolidiert'!I$13</f>
        <v>0.21484093522422384</v>
      </c>
      <c r="L12" s="14">
        <f>'Abschluss konsolidiert'!J$17/'Abschluss konsolidiert'!J$13</f>
        <v>0.2394664153941376</v>
      </c>
      <c r="M12" s="14">
        <f>'Abschluss konsolidiert'!K$17/'Abschluss konsolidiert'!K$13</f>
        <v>0.26665090602397323</v>
      </c>
      <c r="N12" s="14">
        <f>'Abschluss konsolidiert'!L$17/'Abschluss konsolidiert'!L$13</f>
        <v>0.21670469837926393</v>
      </c>
      <c r="O12" s="14">
        <f>'Abschluss konsolidiert'!M$17/'Abschluss konsolidiert'!M$13</f>
        <v>0.21614376760852322</v>
      </c>
      <c r="P12" s="14">
        <f>'Abschluss konsolidiert'!N$17/'Abschluss konsolidiert'!N$13</f>
        <v>0.22845773698735639</v>
      </c>
      <c r="Q12" s="14">
        <f>'Abschluss konsolidiert'!O$17/'Abschluss konsolidiert'!O$13</f>
        <v>0.22272617399520953</v>
      </c>
      <c r="S12" s="53">
        <f>MIN($M12:$Q12)</f>
        <v>0.21614376760852322</v>
      </c>
      <c r="T12" s="53">
        <f>MEDIAN($M12:$Q12)</f>
        <v>0.22272617399520953</v>
      </c>
      <c r="U12" s="53">
        <f>AVERAGE($M12:$Q12)</f>
        <v>0.23013665659886526</v>
      </c>
      <c r="V12" s="53">
        <f>MAX($M12:$Q12)</f>
        <v>0.26665090602397323</v>
      </c>
    </row>
    <row r="13" spans="2:22" s="37" customFormat="1">
      <c r="B13" s="32" t="s">
        <v>53</v>
      </c>
      <c r="C13" s="32" t="s">
        <v>50</v>
      </c>
      <c r="D13" s="11" t="s">
        <v>44</v>
      </c>
      <c r="E13" s="28" t="s">
        <v>8</v>
      </c>
      <c r="F13" s="32" t="s">
        <v>7</v>
      </c>
      <c r="G13" s="14" t="e">
        <f>'Abschluss konsolidiert'!E$15/'Abschluss konsolidiert'!E$13</f>
        <v>#DIV/0!</v>
      </c>
      <c r="H13" s="14" t="e">
        <f>'Abschluss konsolidiert'!F$15/'Abschluss konsolidiert'!F$13</f>
        <v>#DIV/0!</v>
      </c>
      <c r="I13" s="14" t="e">
        <f>'Abschluss konsolidiert'!G$15/'Abschluss konsolidiert'!G$13</f>
        <v>#DIV/0!</v>
      </c>
      <c r="J13" s="14" t="e">
        <f>'Abschluss konsolidiert'!H$15/'Abschluss konsolidiert'!H$13</f>
        <v>#DIV/0!</v>
      </c>
      <c r="K13" s="14">
        <f>'Abschluss konsolidiert'!I$15/'Abschluss konsolidiert'!I$13</f>
        <v>0.39377539287083174</v>
      </c>
      <c r="L13" s="14">
        <f>'Abschluss konsolidiert'!J$15/'Abschluss konsolidiert'!J$13</f>
        <v>0.40478895878945764</v>
      </c>
      <c r="M13" s="14">
        <f>'Abschluss konsolidiert'!K$15/'Abschluss konsolidiert'!K$13</f>
        <v>0.43871239808827661</v>
      </c>
      <c r="N13" s="14">
        <f>'Abschluss konsolidiert'!L$15/'Abschluss konsolidiert'!L$13</f>
        <v>0.37624480720847231</v>
      </c>
      <c r="O13" s="14">
        <f>'Abschluss konsolidiert'!M$15/'Abschluss konsolidiert'!M$13</f>
        <v>0.38588035777783858</v>
      </c>
      <c r="P13" s="14">
        <f>'Abschluss konsolidiert'!N$15/'Abschluss konsolidiert'!N$13</f>
        <v>0.40059902017414373</v>
      </c>
      <c r="Q13" s="14">
        <f>'Abschluss konsolidiert'!O$15/'Abschluss konsolidiert'!O$13</f>
        <v>0.39806183664051686</v>
      </c>
      <c r="S13" s="53">
        <f t="shared" ref="S13:S17" si="0">MIN($M13:$Q13)</f>
        <v>0.37624480720847231</v>
      </c>
      <c r="T13" s="53">
        <f t="shared" ref="T13:T17" si="1">MEDIAN($M13:$Q13)</f>
        <v>0.39806183664051686</v>
      </c>
      <c r="U13" s="53">
        <f t="shared" ref="U13:U17" si="2">AVERAGE($M13:$Q13)</f>
        <v>0.39989968397784958</v>
      </c>
      <c r="V13" s="53">
        <f t="shared" ref="V13:V17" si="3">MAX($M13:$Q13)</f>
        <v>0.43871239808827661</v>
      </c>
    </row>
    <row r="14" spans="2:22">
      <c r="B14" s="32" t="s">
        <v>90</v>
      </c>
      <c r="C14" s="32" t="s">
        <v>91</v>
      </c>
      <c r="D14" s="11"/>
      <c r="E14" s="28"/>
      <c r="F14" s="32" t="s">
        <v>7</v>
      </c>
      <c r="G14" s="14" t="e">
        <f>'Abschluss konsolidiert'!#REF!/'Abschluss konsolidiert'!E13</f>
        <v>#REF!</v>
      </c>
      <c r="H14" s="14" t="e">
        <f>'Abschluss konsolidiert'!#REF!/'Abschluss konsolidiert'!F13</f>
        <v>#REF!</v>
      </c>
      <c r="I14" s="14" t="e">
        <f>'Abschluss konsolidiert'!#REF!/'Abschluss konsolidiert'!G13</f>
        <v>#REF!</v>
      </c>
      <c r="J14" s="14" t="e">
        <f>'Abschluss konsolidiert'!#REF!/'Abschluss konsolidiert'!H13</f>
        <v>#REF!</v>
      </c>
      <c r="K14" s="14" t="e">
        <f>'Abschluss konsolidiert'!#REF!/'Abschluss konsolidiert'!I13</f>
        <v>#REF!</v>
      </c>
      <c r="L14" s="14" t="e">
        <f>'Abschluss konsolidiert'!#REF!/'Abschluss konsolidiert'!J13</f>
        <v>#REF!</v>
      </c>
      <c r="M14" s="14" t="e">
        <f>'Abschluss konsolidiert'!#REF!/'Abschluss konsolidiert'!K13</f>
        <v>#REF!</v>
      </c>
      <c r="N14" s="14" t="e">
        <f>'Abschluss konsolidiert'!#REF!/'Abschluss konsolidiert'!L13</f>
        <v>#REF!</v>
      </c>
      <c r="O14" s="14" t="e">
        <f>'Abschluss konsolidiert'!#REF!/'Abschluss konsolidiert'!M13</f>
        <v>#REF!</v>
      </c>
      <c r="P14" s="14" t="e">
        <f>'Abschluss konsolidiert'!#REF!/'Abschluss konsolidiert'!N13</f>
        <v>#REF!</v>
      </c>
      <c r="Q14" s="14" t="e">
        <f>'Abschluss konsolidiert'!#REF!/'Abschluss konsolidiert'!O13</f>
        <v>#REF!</v>
      </c>
      <c r="S14" s="53" t="e">
        <f t="shared" si="0"/>
        <v>#REF!</v>
      </c>
      <c r="T14" s="53" t="e">
        <f t="shared" si="1"/>
        <v>#REF!</v>
      </c>
      <c r="U14" s="53" t="e">
        <f t="shared" si="2"/>
        <v>#REF!</v>
      </c>
      <c r="V14" s="53" t="e">
        <f t="shared" si="3"/>
        <v>#REF!</v>
      </c>
    </row>
    <row r="15" spans="2:22">
      <c r="B15" s="32" t="s">
        <v>55</v>
      </c>
      <c r="C15" s="32" t="s">
        <v>51</v>
      </c>
      <c r="D15" s="11" t="s">
        <v>45</v>
      </c>
      <c r="E15" s="28" t="s">
        <v>8</v>
      </c>
      <c r="F15" s="32" t="s">
        <v>7</v>
      </c>
      <c r="G15" s="14" t="e">
        <f>'Abschluss konsolidiert'!#REF!/'Abschluss konsolidiert'!E$13</f>
        <v>#REF!</v>
      </c>
      <c r="H15" s="14" t="e">
        <f>'Abschluss konsolidiert'!#REF!/'Abschluss konsolidiert'!F$13</f>
        <v>#REF!</v>
      </c>
      <c r="I15" s="14" t="e">
        <f>'Abschluss konsolidiert'!#REF!/'Abschluss konsolidiert'!G$13</f>
        <v>#REF!</v>
      </c>
      <c r="J15" s="14" t="e">
        <f>'Abschluss konsolidiert'!#REF!/'Abschluss konsolidiert'!H$13</f>
        <v>#REF!</v>
      </c>
      <c r="K15" s="14" t="e">
        <f>'Abschluss konsolidiert'!#REF!/'Abschluss konsolidiert'!I$13</f>
        <v>#REF!</v>
      </c>
      <c r="L15" s="14" t="e">
        <f>'Abschluss konsolidiert'!#REF!/'Abschluss konsolidiert'!J$13</f>
        <v>#REF!</v>
      </c>
      <c r="M15" s="14" t="e">
        <f>'Abschluss konsolidiert'!#REF!/'Abschluss konsolidiert'!K$13</f>
        <v>#REF!</v>
      </c>
      <c r="N15" s="14" t="e">
        <f>'Abschluss konsolidiert'!#REF!/'Abschluss konsolidiert'!L$13</f>
        <v>#REF!</v>
      </c>
      <c r="O15" s="14" t="e">
        <f>'Abschluss konsolidiert'!#REF!/'Abschluss konsolidiert'!M$13</f>
        <v>#REF!</v>
      </c>
      <c r="P15" s="14" t="e">
        <f>'Abschluss konsolidiert'!#REF!/'Abschluss konsolidiert'!N$13</f>
        <v>#REF!</v>
      </c>
      <c r="Q15" s="14" t="e">
        <f>'Abschluss konsolidiert'!#REF!/'Abschluss konsolidiert'!O$13</f>
        <v>#REF!</v>
      </c>
      <c r="S15" s="53" t="e">
        <f t="shared" si="0"/>
        <v>#REF!</v>
      </c>
      <c r="T15" s="53" t="e">
        <f t="shared" si="1"/>
        <v>#REF!</v>
      </c>
      <c r="U15" s="53" t="e">
        <f t="shared" si="2"/>
        <v>#REF!</v>
      </c>
      <c r="V15" s="53" t="e">
        <f t="shared" si="3"/>
        <v>#REF!</v>
      </c>
    </row>
    <row r="16" spans="2:22">
      <c r="B16" s="32" t="s">
        <v>54</v>
      </c>
      <c r="C16" s="32" t="s">
        <v>52</v>
      </c>
      <c r="D16" s="11" t="s">
        <v>46</v>
      </c>
      <c r="E16" s="28" t="s">
        <v>8</v>
      </c>
      <c r="F16" s="32" t="s">
        <v>7</v>
      </c>
      <c r="G16" s="14" t="e">
        <f>'Abschluss konsolidiert'!#REF!/'Abschluss konsolidiert'!E$13</f>
        <v>#REF!</v>
      </c>
      <c r="H16" s="14" t="e">
        <f>'Abschluss konsolidiert'!#REF!/'Abschluss konsolidiert'!F$13</f>
        <v>#REF!</v>
      </c>
      <c r="I16" s="14" t="e">
        <f>'Abschluss konsolidiert'!#REF!/'Abschluss konsolidiert'!G$13</f>
        <v>#REF!</v>
      </c>
      <c r="J16" s="14" t="e">
        <f>'Abschluss konsolidiert'!#REF!/'Abschluss konsolidiert'!H$13</f>
        <v>#REF!</v>
      </c>
      <c r="K16" s="14" t="e">
        <f>'Abschluss konsolidiert'!#REF!/'Abschluss konsolidiert'!I$13</f>
        <v>#REF!</v>
      </c>
      <c r="L16" s="14" t="e">
        <f>'Abschluss konsolidiert'!#REF!/'Abschluss konsolidiert'!J$13</f>
        <v>#REF!</v>
      </c>
      <c r="M16" s="14" t="e">
        <f>'Abschluss konsolidiert'!#REF!/'Abschluss konsolidiert'!K$13</f>
        <v>#REF!</v>
      </c>
      <c r="N16" s="14" t="e">
        <f>'Abschluss konsolidiert'!#REF!/'Abschluss konsolidiert'!L$13</f>
        <v>#REF!</v>
      </c>
      <c r="O16" s="14" t="e">
        <f>'Abschluss konsolidiert'!#REF!/'Abschluss konsolidiert'!M$13</f>
        <v>#REF!</v>
      </c>
      <c r="P16" s="14" t="e">
        <f>'Abschluss konsolidiert'!#REF!/'Abschluss konsolidiert'!N$13</f>
        <v>#REF!</v>
      </c>
      <c r="Q16" s="14" t="e">
        <f>'Abschluss konsolidiert'!#REF!/'Abschluss konsolidiert'!O$13</f>
        <v>#REF!</v>
      </c>
      <c r="S16" s="53" t="e">
        <f t="shared" si="0"/>
        <v>#REF!</v>
      </c>
      <c r="T16" s="53" t="e">
        <f t="shared" si="1"/>
        <v>#REF!</v>
      </c>
      <c r="U16" s="53" t="e">
        <f t="shared" si="2"/>
        <v>#REF!</v>
      </c>
      <c r="V16" s="53" t="e">
        <f t="shared" si="3"/>
        <v>#REF!</v>
      </c>
    </row>
    <row r="17" spans="2:22">
      <c r="B17" s="32" t="s">
        <v>56</v>
      </c>
      <c r="C17" s="32" t="s">
        <v>2</v>
      </c>
      <c r="D17" s="11" t="s">
        <v>47</v>
      </c>
      <c r="E17" s="28" t="s">
        <v>8</v>
      </c>
      <c r="F17" s="32" t="s">
        <v>7</v>
      </c>
      <c r="G17" s="14" t="e">
        <f>'Abschluss konsolidiert'!E$43/'Abschluss konsolidiert'!E$13</f>
        <v>#DIV/0!</v>
      </c>
      <c r="H17" s="14" t="e">
        <f>'Abschluss konsolidiert'!F$43/'Abschluss konsolidiert'!F$13</f>
        <v>#DIV/0!</v>
      </c>
      <c r="I17" s="14" t="e">
        <f>'Abschluss konsolidiert'!G$43/'Abschluss konsolidiert'!G$13</f>
        <v>#DIV/0!</v>
      </c>
      <c r="J17" s="14" t="e">
        <f>'Abschluss konsolidiert'!H$43/'Abschluss konsolidiert'!H$13</f>
        <v>#DIV/0!</v>
      </c>
      <c r="K17" s="14">
        <f>'Abschluss konsolidiert'!I$43/'Abschluss konsolidiert'!I$13</f>
        <v>0.28509007282483712</v>
      </c>
      <c r="L17" s="14">
        <f>'Abschluss konsolidiert'!J$43/'Abschluss konsolidiert'!J$13</f>
        <v>0.3466914244011492</v>
      </c>
      <c r="M17" s="14">
        <f>'Abschluss konsolidiert'!K$43/'Abschluss konsolidiert'!K$13</f>
        <v>0.32494185600736064</v>
      </c>
      <c r="N17" s="14">
        <f>'Abschluss konsolidiert'!L$43/'Abschluss konsolidiert'!L$13</f>
        <v>0.31400152126850389</v>
      </c>
      <c r="O17" s="14">
        <f>'Abschluss konsolidiert'!M$43/'Abschluss konsolidiert'!M$13</f>
        <v>0.32666648431302825</v>
      </c>
      <c r="P17" s="14">
        <f>'Abschluss konsolidiert'!N$43/'Abschluss konsolidiert'!N$13</f>
        <v>0.34771409622831229</v>
      </c>
      <c r="Q17" s="14">
        <f>'Abschluss konsolidiert'!O$43/'Abschluss konsolidiert'!O$13</f>
        <v>0.32965038345749004</v>
      </c>
      <c r="S17" s="53">
        <f t="shared" si="0"/>
        <v>0.31400152126850389</v>
      </c>
      <c r="T17" s="53">
        <f t="shared" si="1"/>
        <v>0.32666648431302825</v>
      </c>
      <c r="U17" s="53">
        <f t="shared" si="2"/>
        <v>0.328594868254939</v>
      </c>
      <c r="V17" s="53">
        <f t="shared" si="3"/>
        <v>0.34771409622831229</v>
      </c>
    </row>
    <row r="18" spans="2:22" s="37" customFormat="1">
      <c r="B18"/>
      <c r="C18"/>
      <c r="D18"/>
      <c r="E18" s="2"/>
      <c r="F18"/>
      <c r="G18"/>
      <c r="H18"/>
      <c r="I18"/>
      <c r="J18"/>
      <c r="K18"/>
      <c r="L18"/>
      <c r="M18"/>
      <c r="N18"/>
      <c r="O18"/>
      <c r="P18"/>
      <c r="S18" s="8"/>
      <c r="T18" s="8"/>
      <c r="U18" s="8"/>
      <c r="V18" s="8"/>
    </row>
  </sheetData>
  <pageMargins left="0.7" right="0.7" top="0.75" bottom="0.75" header="0.3" footer="0.3"/>
  <pageSetup orientation="portrait" horizontalDpi="0" verticalDpi="0" r:id="rId1"/>
  <drawing r:id="rId2"/>
  <legacyDrawing r:id="rId3"/>
  <tableParts count="2">
    <tablePart r:id="rId4"/>
    <tablePart r:id="rId5"/>
  </tablePart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Kennzahlen!G12:Q12</xm:f>
              <xm:sqref>E12</xm:sqref>
            </x14:sparkline>
            <x14:sparkline>
              <xm:f>Kennzahlen!G13:Q13</xm:f>
              <xm:sqref>E13</xm:sqref>
            </x14:sparkline>
            <x14:sparkline>
              <xm:f>Kennzahlen!G14:Q14</xm:f>
              <xm:sqref>E14</xm:sqref>
            </x14:sparkline>
            <x14:sparkline>
              <xm:f>Kennzahlen!G15:Q15</xm:f>
              <xm:sqref>E15</xm:sqref>
            </x14:sparkline>
            <x14:sparkline>
              <xm:f>Kennzahlen!G16:Q16</xm:f>
              <xm:sqref>E16</xm:sqref>
            </x14:sparkline>
            <x14:sparkline>
              <xm:f>Kennzahlen!G17:Q17</xm:f>
              <xm:sqref>E17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1:U50"/>
  <sheetViews>
    <sheetView showGridLines="0" tabSelected="1" workbookViewId="0">
      <selection activeCell="D6" sqref="D6"/>
    </sheetView>
  </sheetViews>
  <sheetFormatPr defaultColWidth="9.140625" defaultRowHeight="12.75"/>
  <cols>
    <col min="1" max="1" width="3" style="41" customWidth="1"/>
    <col min="2" max="2" width="45.7109375" style="41" customWidth="1"/>
    <col min="3" max="3" width="49.7109375" style="41" customWidth="1"/>
    <col min="4" max="4" width="15.140625" style="2" customWidth="1"/>
    <col min="5" max="5" width="9.28515625" style="41" customWidth="1"/>
    <col min="6" max="10" width="9.140625" style="41" hidden="1" customWidth="1"/>
    <col min="11" max="15" width="9.140625" style="41"/>
    <col min="16" max="16" width="9.28515625" style="41" customWidth="1"/>
    <col min="17" max="17" width="1.7109375" style="41" customWidth="1"/>
    <col min="18" max="16384" width="9.140625" style="41"/>
  </cols>
  <sheetData>
    <row r="1" spans="2:14" ht="11.25" customHeight="1"/>
    <row r="2" spans="2:14" ht="25.5" customHeight="1">
      <c r="C2" s="10" t="s">
        <v>104</v>
      </c>
    </row>
    <row r="3" spans="2:14" s="9" customFormat="1" ht="7.5" customHeight="1" thickBot="1">
      <c r="D3" s="33"/>
    </row>
    <row r="4" spans="2:14" ht="8.25" customHeight="1"/>
    <row r="5" spans="2:14" ht="20.25">
      <c r="B5" s="43" t="str">
        <f>'Abschluss konsolidiert'!B5</f>
        <v>Apple Inc.</v>
      </c>
    </row>
    <row r="6" spans="2:14" ht="20.25">
      <c r="B6" s="43" t="str">
        <f>'Abschluss konsolidiert'!B6</f>
        <v>AAPL</v>
      </c>
    </row>
    <row r="7" spans="2:14">
      <c r="B7" s="12">
        <f ca="1">'Abschluss konsolidiert'!B7</f>
        <v>42551</v>
      </c>
    </row>
    <row r="9" spans="2:14" ht="18">
      <c r="B9" s="4" t="s">
        <v>104</v>
      </c>
    </row>
    <row r="10" spans="2:14" ht="15">
      <c r="B10" s="27" t="s">
        <v>105</v>
      </c>
    </row>
    <row r="11" spans="2:14" ht="18">
      <c r="B11" s="62" t="s">
        <v>9</v>
      </c>
      <c r="C11" s="63" t="s">
        <v>130</v>
      </c>
      <c r="D11" s="41"/>
      <c r="K11" s="4" t="str">
        <f>"Durchschnittl. M Score: "&amp;ROUND(T30,2)</f>
        <v>Durchschnittl. M Score: -2.59</v>
      </c>
    </row>
    <row r="12" spans="2:14" ht="25.5">
      <c r="B12" s="80" t="s">
        <v>111</v>
      </c>
      <c r="C12" s="70" t="s">
        <v>123</v>
      </c>
      <c r="D12" s="77"/>
    </row>
    <row r="13" spans="2:14">
      <c r="B13" s="81" t="s">
        <v>112</v>
      </c>
      <c r="C13" s="78" t="s">
        <v>124</v>
      </c>
      <c r="D13" s="77"/>
    </row>
    <row r="14" spans="2:14" ht="51">
      <c r="B14" s="80" t="s">
        <v>113</v>
      </c>
      <c r="C14" s="70" t="s">
        <v>125</v>
      </c>
      <c r="D14" s="77"/>
    </row>
    <row r="15" spans="2:14">
      <c r="B15" s="81" t="s">
        <v>114</v>
      </c>
      <c r="C15" s="78" t="s">
        <v>126</v>
      </c>
      <c r="D15" s="77"/>
      <c r="K15" s="7" t="s">
        <v>132</v>
      </c>
      <c r="N15" s="54" t="s">
        <v>133</v>
      </c>
    </row>
    <row r="16" spans="2:14" ht="38.25">
      <c r="B16" s="80" t="s">
        <v>115</v>
      </c>
      <c r="C16" s="70" t="s">
        <v>127</v>
      </c>
      <c r="D16" s="77"/>
    </row>
    <row r="17" spans="2:21" ht="25.5">
      <c r="B17" s="81" t="s">
        <v>116</v>
      </c>
      <c r="C17" s="78" t="s">
        <v>128</v>
      </c>
      <c r="D17" s="77"/>
    </row>
    <row r="18" spans="2:21" ht="51">
      <c r="B18" s="80" t="s">
        <v>117</v>
      </c>
      <c r="C18" s="70" t="s">
        <v>129</v>
      </c>
      <c r="D18" s="77"/>
    </row>
    <row r="19" spans="2:21" ht="38.25">
      <c r="B19" s="82" t="s">
        <v>118</v>
      </c>
      <c r="C19" s="79" t="s">
        <v>131</v>
      </c>
      <c r="D19" s="77"/>
    </row>
    <row r="20" spans="2:21">
      <c r="B20" s="7"/>
      <c r="C20" s="7"/>
    </row>
    <row r="21" spans="2:21" ht="15">
      <c r="B21" s="27" t="s">
        <v>110</v>
      </c>
      <c r="C21" s="7"/>
    </row>
    <row r="22" spans="2:21">
      <c r="B22" s="63" t="s">
        <v>107</v>
      </c>
      <c r="C22" s="7"/>
    </row>
    <row r="23" spans="2:21" ht="38.25">
      <c r="B23" s="69" t="s">
        <v>106</v>
      </c>
      <c r="C23" s="68"/>
      <c r="D23" s="6"/>
    </row>
    <row r="24" spans="2:21">
      <c r="B24" s="71"/>
      <c r="C24" s="68"/>
      <c r="D24" s="6"/>
    </row>
    <row r="25" spans="2:21">
      <c r="B25" s="63" t="s">
        <v>108</v>
      </c>
      <c r="C25" s="7"/>
    </row>
    <row r="26" spans="2:21" ht="25.5">
      <c r="B26" s="69" t="s">
        <v>109</v>
      </c>
      <c r="C26" s="7"/>
      <c r="D26" s="72"/>
    </row>
    <row r="27" spans="2:21" ht="15">
      <c r="D27" s="72"/>
    </row>
    <row r="28" spans="2:21" ht="18">
      <c r="B28" s="27" t="s">
        <v>103</v>
      </c>
      <c r="D28" s="54"/>
      <c r="R28" s="87" t="s">
        <v>101</v>
      </c>
      <c r="S28" s="87"/>
      <c r="T28" s="87"/>
      <c r="U28" s="87"/>
    </row>
    <row r="29" spans="2:21" ht="25.5">
      <c r="B29" s="30" t="s">
        <v>9</v>
      </c>
      <c r="C29" s="30" t="s">
        <v>11</v>
      </c>
      <c r="D29" s="30" t="s">
        <v>41</v>
      </c>
      <c r="E29" s="30" t="s">
        <v>75</v>
      </c>
      <c r="F29" s="31" t="s">
        <v>35</v>
      </c>
      <c r="G29" s="31" t="s">
        <v>36</v>
      </c>
      <c r="H29" s="31" t="s">
        <v>37</v>
      </c>
      <c r="I29" s="31" t="s">
        <v>38</v>
      </c>
      <c r="J29" s="31" t="s">
        <v>39</v>
      </c>
      <c r="K29" s="31" t="s">
        <v>21</v>
      </c>
      <c r="L29" s="31" t="s">
        <v>22</v>
      </c>
      <c r="M29" s="31" t="s">
        <v>23</v>
      </c>
      <c r="N29" s="31" t="s">
        <v>24</v>
      </c>
      <c r="O29" s="31" t="s">
        <v>12</v>
      </c>
      <c r="P29" s="47" t="s">
        <v>95</v>
      </c>
      <c r="R29" s="30" t="s">
        <v>100</v>
      </c>
      <c r="S29" s="30" t="s">
        <v>98</v>
      </c>
      <c r="T29" s="30" t="s">
        <v>102</v>
      </c>
      <c r="U29" s="30" t="s">
        <v>99</v>
      </c>
    </row>
    <row r="30" spans="2:21" s="60" customFormat="1" ht="15.75">
      <c r="B30" s="64" t="s">
        <v>119</v>
      </c>
      <c r="C30" s="64" t="s">
        <v>120</v>
      </c>
      <c r="D30" s="65" t="s">
        <v>8</v>
      </c>
      <c r="E30" s="64" t="s">
        <v>6</v>
      </c>
      <c r="F30" s="66"/>
      <c r="G30" s="66"/>
      <c r="H30" s="66"/>
      <c r="I30" s="66"/>
      <c r="J30" s="66"/>
      <c r="K30" s="76">
        <f>-4.84+0.92*K32+0.528*K33+0.404*K34+0.892*K35+0.115*K36-0.172*K37-0.327*K38+4.679*K39</f>
        <v>-2.3322013477443164</v>
      </c>
      <c r="L30" s="76">
        <f t="shared" ref="L30:P30" si="0">-4.84+0.92*L32+0.528*L33+0.404*L34+0.892*L35+0.115*L36-0.172*L37-0.327*L38+4.679*L39</f>
        <v>-2.2105070703832044</v>
      </c>
      <c r="M30" s="76">
        <f t="shared" si="0"/>
        <v>-2.9036143031472119</v>
      </c>
      <c r="N30" s="76">
        <f t="shared" si="0"/>
        <v>-2.7033640375904602</v>
      </c>
      <c r="O30" s="76">
        <f t="shared" si="0"/>
        <v>-2.8234807474898127</v>
      </c>
      <c r="P30" s="76">
        <f t="shared" si="0"/>
        <v>-3.1478695227386688</v>
      </c>
      <c r="Q30" s="67"/>
      <c r="R30" s="76">
        <f t="shared" ref="R30" si="1">MIN($K30:$O30)</f>
        <v>-2.9036143031472119</v>
      </c>
      <c r="S30" s="76">
        <f t="shared" ref="S30" si="2">MEDIAN($K30:$O30)</f>
        <v>-2.7033640375904602</v>
      </c>
      <c r="T30" s="76">
        <f t="shared" ref="T30" si="3">AVERAGE($K30:$O30)</f>
        <v>-2.5946335012710011</v>
      </c>
      <c r="U30" s="76">
        <f t="shared" ref="U30" si="4">MAX($K30:$O30)</f>
        <v>-2.2105070703832044</v>
      </c>
    </row>
    <row r="31" spans="2:21" ht="16.5">
      <c r="B31" s="64" t="s">
        <v>121</v>
      </c>
      <c r="C31" s="64" t="s">
        <v>122</v>
      </c>
      <c r="D31" s="65" t="s">
        <v>8</v>
      </c>
      <c r="E31" s="64" t="s">
        <v>6</v>
      </c>
      <c r="F31" s="66"/>
      <c r="G31" s="66"/>
      <c r="H31" s="66"/>
      <c r="I31" s="66"/>
      <c r="J31" s="66"/>
      <c r="K31" s="76">
        <f xml:space="preserve"> -6.065+0.823*K32+0.906*K33+0.593*K34+0.717*K35+0.107*K36</f>
        <v>-2.3294036711119395</v>
      </c>
      <c r="L31" s="76">
        <f t="shared" ref="L31:P31" si="5" xml:space="preserve"> -6.065+0.823*L32+0.906*L33+0.593*L34+0.717*L35+0.107*L36</f>
        <v>-2.5076118569222472</v>
      </c>
      <c r="M31" s="76">
        <f t="shared" si="5"/>
        <v>-2.9884569069868148</v>
      </c>
      <c r="N31" s="76">
        <f t="shared" si="5"/>
        <v>-2.643222423978457</v>
      </c>
      <c r="O31" s="76">
        <f t="shared" si="5"/>
        <v>-2.8112318076609979</v>
      </c>
      <c r="P31" s="76">
        <f t="shared" si="5"/>
        <v>-3.1550538735746656</v>
      </c>
      <c r="Q31" s="40"/>
      <c r="R31" s="76">
        <f t="shared" ref="R31:R39" si="6">MIN($K31:$O31)</f>
        <v>-2.9884569069868148</v>
      </c>
      <c r="S31" s="76">
        <f t="shared" ref="S31:S39" si="7">MEDIAN($K31:$O31)</f>
        <v>-2.643222423978457</v>
      </c>
      <c r="T31" s="76">
        <f t="shared" ref="T31:T39" si="8">AVERAGE($K31:$O31)</f>
        <v>-2.6559853333320911</v>
      </c>
      <c r="U31" s="76">
        <f t="shared" ref="U31:U39" si="9">MAX($K31:$O31)</f>
        <v>-2.3294036711119395</v>
      </c>
    </row>
    <row r="32" spans="2:21">
      <c r="B32" s="74" t="s">
        <v>111</v>
      </c>
      <c r="C32" s="74" t="s">
        <v>111</v>
      </c>
      <c r="D32" s="28" t="s">
        <v>8</v>
      </c>
      <c r="E32" s="32" t="s">
        <v>6</v>
      </c>
      <c r="F32" s="13"/>
      <c r="G32" s="13"/>
      <c r="H32" s="13"/>
      <c r="I32" s="13"/>
      <c r="J32" s="13"/>
      <c r="K32" s="83">
        <f>(('Abschluss konsolidiert'!J24+'Abschluss konsolidiert'!J25)/'Abschluss konsolidiert'!J13)/(('Abschluss konsolidiert'!I24+'Abschluss konsolidiert'!I25)/'Abschluss konsolidiert'!I13)</f>
        <v>0.71140984184771516</v>
      </c>
      <c r="L32" s="83">
        <f>(('Abschluss konsolidiert'!K24+'Abschluss konsolidiert'!K25)/'Abschluss konsolidiert'!K13)/(('Abschluss konsolidiert'!J24+'Abschluss konsolidiert'!J25)/'Abschluss konsolidiert'!J13)</f>
        <v>1.1033840299188837</v>
      </c>
      <c r="M32" s="83">
        <f>(('Abschluss konsolidiert'!L24+'Abschluss konsolidiert'!L25)/'Abschluss konsolidiert'!L13)/(('Abschluss konsolidiert'!K24+'Abschluss konsolidiert'!K25)/'Abschluss konsolidiert'!K13)</f>
        <v>1.0112162243565157</v>
      </c>
      <c r="N32" s="83">
        <f>(('Abschluss konsolidiert'!M24+'Abschluss konsolidiert'!M25)/'Abschluss konsolidiert'!M13)/(('Abschluss konsolidiert'!L24+'Abschluss konsolidiert'!L25)/'Abschluss konsolidiert'!L13)</f>
        <v>1.2329475264038821</v>
      </c>
      <c r="O32" s="83">
        <f>(('Abschluss konsolidiert'!N24+'Abschluss konsolidiert'!N25)/'Abschluss konsolidiert'!N13)/(('Abschluss konsolidiert'!M24+'Abschluss konsolidiert'!M25)/'Abschluss konsolidiert'!M13)</f>
        <v>0.87189477916826286</v>
      </c>
      <c r="P32" s="83">
        <f>(('Abschluss konsolidiert'!O24+'Abschluss konsolidiert'!O25)/'Abschluss konsolidiert'!O13)/(('Abschluss konsolidiert'!N24+'Abschluss konsolidiert'!N25)/'Abschluss konsolidiert'!N13)</f>
        <v>0.67107513615936509</v>
      </c>
      <c r="R32" s="86">
        <f t="shared" si="6"/>
        <v>0.71140984184771516</v>
      </c>
      <c r="S32" s="86">
        <f t="shared" si="7"/>
        <v>1.0112162243565157</v>
      </c>
      <c r="T32" s="86">
        <f t="shared" si="8"/>
        <v>0.98617048033905186</v>
      </c>
      <c r="U32" s="86">
        <f t="shared" si="9"/>
        <v>1.2329475264038821</v>
      </c>
    </row>
    <row r="33" spans="2:21">
      <c r="B33" s="74" t="s">
        <v>112</v>
      </c>
      <c r="C33" s="74" t="s">
        <v>112</v>
      </c>
      <c r="D33" s="28" t="s">
        <v>8</v>
      </c>
      <c r="E33" s="32" t="s">
        <v>6</v>
      </c>
      <c r="F33" s="13"/>
      <c r="G33" s="13"/>
      <c r="H33" s="13"/>
      <c r="I33" s="13"/>
      <c r="J33" s="13"/>
      <c r="K33" s="83">
        <f>Kennzahlen!L13/Kennzahlen!K13</f>
        <v>1.0279691573369558</v>
      </c>
      <c r="L33" s="83">
        <f>Kennzahlen!M13/Kennzahlen!L13</f>
        <v>1.0838052485430156</v>
      </c>
      <c r="M33" s="83">
        <f>Kennzahlen!N13/Kennzahlen!M13</f>
        <v>0.85761152146141373</v>
      </c>
      <c r="N33" s="83">
        <f>Kennzahlen!O13/Kennzahlen!N13</f>
        <v>1.0256097901811767</v>
      </c>
      <c r="O33" s="83">
        <f>Kennzahlen!P13/Kennzahlen!O13</f>
        <v>1.0381430723270426</v>
      </c>
      <c r="P33" s="83">
        <f>Kennzahlen!Q13/Kennzahlen!P13</f>
        <v>0.99366652586288418</v>
      </c>
      <c r="R33" s="86">
        <f t="shared" si="6"/>
        <v>0.85761152146141373</v>
      </c>
      <c r="S33" s="86">
        <f t="shared" si="7"/>
        <v>1.0279691573369558</v>
      </c>
      <c r="T33" s="86">
        <f t="shared" si="8"/>
        <v>1.006627757969921</v>
      </c>
      <c r="U33" s="86">
        <f t="shared" si="9"/>
        <v>1.0838052485430156</v>
      </c>
    </row>
    <row r="34" spans="2:21">
      <c r="B34" s="74" t="s">
        <v>113</v>
      </c>
      <c r="C34" s="74" t="s">
        <v>113</v>
      </c>
      <c r="D34" s="39"/>
      <c r="E34" s="44"/>
      <c r="F34" s="45"/>
      <c r="G34" s="45"/>
      <c r="H34" s="45"/>
      <c r="I34" s="45"/>
      <c r="J34" s="45"/>
      <c r="K34" s="84">
        <f>(1-('Abschluss konsolidiert'!J23+'Abschluss konsolidiert'!J27+'Abschluss konsolidiert'!J28)/'Abschluss konsolidiert'!J29)/(1-('Abschluss konsolidiert'!I23+'Abschluss konsolidiert'!I27+'Abschluss konsolidiert'!I28)/'Abschluss konsolidiert'!I29)</f>
        <v>1.5423644424159981</v>
      </c>
      <c r="L34" s="84">
        <f>(1-('Abschluss konsolidiert'!K23+'Abschluss konsolidiert'!K27+'Abschluss konsolidiert'!K28)/'Abschluss konsolidiert'!K29)/(1-('Abschluss konsolidiert'!J23+'Abschluss konsolidiert'!J27+'Abschluss konsolidiert'!J28)/'Abschluss konsolidiert'!J29)</f>
        <v>0.89669597245627597</v>
      </c>
      <c r="M34" s="84">
        <f>(1-('Abschluss konsolidiert'!L23+'Abschluss konsolidiert'!L27+'Abschluss konsolidiert'!L28)/'Abschluss konsolidiert'!L29)/(1-('Abschluss konsolidiert'!K23+'Abschluss konsolidiert'!K27+'Abschluss konsolidiert'!K28)/'Abschluss konsolidiert'!K29)</f>
        <v>0.85565230229768374</v>
      </c>
      <c r="N34" s="84">
        <f>(1-('Abschluss konsolidiert'!M23+'Abschluss konsolidiert'!M27+'Abschluss konsolidiert'!M28)/'Abschluss konsolidiert'!M29)/(1-('Abschluss konsolidiert'!L23+'Abschluss konsolidiert'!L27+'Abschluss konsolidiert'!L28)/'Abschluss konsolidiert'!L29)</f>
        <v>1.0255370911317163</v>
      </c>
      <c r="O34" s="84">
        <f>(1-('Abschluss konsolidiert'!N23+'Abschluss konsolidiert'!N27+'Abschluss konsolidiert'!N28)/'Abschluss konsolidiert'!N29)/(1-('Abschluss konsolidiert'!M23+'Abschluss konsolidiert'!M27+'Abschluss konsolidiert'!M28)/'Abschluss konsolidiert'!M29)</f>
        <v>0.92834316359832991</v>
      </c>
      <c r="P34" s="84">
        <f>(1-('Abschluss konsolidiert'!O23+'Abschluss konsolidiert'!O27+'Abschluss konsolidiert'!O28)/'Abschluss konsolidiert'!O29)/(1-('Abschluss konsolidiert'!N23+'Abschluss konsolidiert'!N27+'Abschluss konsolidiert'!N28)/'Abschluss konsolidiert'!N29)</f>
        <v>1.0999548996207384</v>
      </c>
      <c r="R34" s="86">
        <f t="shared" si="6"/>
        <v>0.85565230229768374</v>
      </c>
      <c r="S34" s="86">
        <f t="shared" si="7"/>
        <v>0.92834316359832991</v>
      </c>
      <c r="T34" s="86">
        <f t="shared" si="8"/>
        <v>1.0497185943800009</v>
      </c>
      <c r="U34" s="86">
        <f t="shared" si="9"/>
        <v>1.5423644424159981</v>
      </c>
    </row>
    <row r="35" spans="2:21">
      <c r="B35" s="75" t="s">
        <v>114</v>
      </c>
      <c r="C35" s="75" t="s">
        <v>114</v>
      </c>
      <c r="D35" s="39"/>
      <c r="E35" s="32" t="s">
        <v>6</v>
      </c>
      <c r="F35" s="45"/>
      <c r="G35" s="45"/>
      <c r="H35" s="45"/>
      <c r="I35" s="45"/>
      <c r="J35" s="45"/>
      <c r="K35" s="84">
        <f>'Abschluss konsolidiert'!J13/'Abschluss konsolidiert'!I13</f>
        <v>1.6596243771559984</v>
      </c>
      <c r="L35" s="84">
        <f>'Abschluss konsolidiert'!K13/'Abschluss konsolidiert'!J13</f>
        <v>1.4458147419375698</v>
      </c>
      <c r="M35" s="84">
        <f>'Abschluss konsolidiert'!L13/'Abschluss konsolidiert'!K13</f>
        <v>1.0920208551639532</v>
      </c>
      <c r="N35" s="84">
        <f>'Abschluss konsolidiert'!M13/'Abschluss konsolidiert'!L13</f>
        <v>1.0695395237259375</v>
      </c>
      <c r="O35" s="84">
        <f>'Abschluss konsolidiert'!N13/'Abschluss konsolidiert'!M13</f>
        <v>1.2785634180365983</v>
      </c>
      <c r="P35" s="84">
        <f>'Abschluss konsolidiert'!O13/'Abschluss konsolidiert'!N13</f>
        <v>0.97355753802708422</v>
      </c>
      <c r="R35" s="86">
        <f t="shared" si="6"/>
        <v>1.0695395237259375</v>
      </c>
      <c r="S35" s="86">
        <f t="shared" si="7"/>
        <v>1.2785634180365983</v>
      </c>
      <c r="T35" s="86">
        <f t="shared" si="8"/>
        <v>1.3091125832040116</v>
      </c>
      <c r="U35" s="86">
        <f t="shared" si="9"/>
        <v>1.6596243771559984</v>
      </c>
    </row>
    <row r="36" spans="2:21">
      <c r="B36" s="74" t="s">
        <v>115</v>
      </c>
      <c r="C36" s="74" t="s">
        <v>115</v>
      </c>
      <c r="D36" s="28" t="s">
        <v>8</v>
      </c>
      <c r="E36" s="32" t="s">
        <v>6</v>
      </c>
      <c r="F36" s="13"/>
      <c r="G36" s="35"/>
      <c r="H36" s="35"/>
      <c r="I36" s="35"/>
      <c r="J36" s="35"/>
      <c r="K36" s="83">
        <f>(-'Abschluss konsolidiert'!J14/(-'Abschluss konsolidiert'!J14+'Abschluss konsolidiert'!J27))/(-'Abschluss konsolidiert'!I14/(-'Abschluss konsolidiert'!I14+'Abschluss konsolidiert'!I27))</f>
        <v>1.0672259787530036</v>
      </c>
      <c r="L36" s="83">
        <f>(-'Abschluss konsolidiert'!K14/(-'Abschluss konsolidiert'!K14+'Abschluss konsolidiert'!K27))/(-'Abschluss konsolidiert'!J14/(-'Abschluss konsolidiert'!J14+'Abschluss konsolidiert'!J27))</f>
        <v>0.92509952933393458</v>
      </c>
      <c r="M36" s="83">
        <f>(-'Abschluss konsolidiert'!L14/(-'Abschluss konsolidiert'!L14+'Abschluss konsolidiert'!L27))/(-'Abschluss konsolidiert'!K14/(-'Abschluss konsolidiert'!K14+'Abschluss konsolidiert'!K27))</f>
        <v>1.6536012477444126</v>
      </c>
      <c r="N36" s="83">
        <f>(-'Abschluss konsolidiert'!M14/(-'Abschluss konsolidiert'!M14+'Abschluss konsolidiert'!M27))/(-'Abschluss konsolidiert'!L14/(-'Abschluss konsolidiert'!L14+'Abschluss konsolidiert'!L27))</f>
        <v>0.9612706386392279</v>
      </c>
      <c r="O36" s="83">
        <f>(-'Abschluss konsolidiert'!N14/(-'Abschluss konsolidiert'!N14+'Abschluss konsolidiert'!N27))/(-'Abschluss konsolidiert'!M14/(-'Abschluss konsolidiert'!M14+'Abschluss konsolidiert'!M27))</f>
        <v>1.2000345683100015</v>
      </c>
      <c r="P36" s="83">
        <f>(-'Abschluss konsolidiert'!O14/(-'Abschluss konsolidiert'!O14+'Abschluss konsolidiert'!O27))/(-'Abschluss konsolidiert'!N14/(-'Abschluss konsolidiert'!N14+'Abschluss konsolidiert'!N27))</f>
        <v>1.0007047354568794</v>
      </c>
      <c r="Q36" s="61" t="e">
        <f>IF(Kennzahlen!#REF!&gt;Kennzahlen!#REF!,1,0)</f>
        <v>#REF!</v>
      </c>
      <c r="R36" s="86">
        <f t="shared" si="6"/>
        <v>0.92509952933393458</v>
      </c>
      <c r="S36" s="86">
        <f t="shared" si="7"/>
        <v>1.0672259787530036</v>
      </c>
      <c r="T36" s="86">
        <f t="shared" si="8"/>
        <v>1.1614463925561158</v>
      </c>
      <c r="U36" s="86">
        <f t="shared" si="9"/>
        <v>1.6536012477444126</v>
      </c>
    </row>
    <row r="37" spans="2:21">
      <c r="B37" s="74" t="s">
        <v>116</v>
      </c>
      <c r="C37" s="74" t="s">
        <v>116</v>
      </c>
      <c r="D37" s="28" t="s">
        <v>8</v>
      </c>
      <c r="E37" s="32" t="s">
        <v>6</v>
      </c>
      <c r="F37" s="13"/>
      <c r="G37" s="36"/>
      <c r="H37" s="36"/>
      <c r="I37" s="36"/>
      <c r="J37" s="36"/>
      <c r="K37" s="85">
        <f>('Abschluss konsolidiert'!J16/'Abschluss konsolidiert'!J13)/('Abschluss konsolidiert'!I16/'Abschluss konsolidiert'!I13)</f>
        <v>0.82782999136660118</v>
      </c>
      <c r="L37" s="85">
        <f>('Abschluss konsolidiert'!K16/'Abschluss konsolidiert'!K13)/('Abschluss konsolidiert'!J16/'Abschluss konsolidiert'!J13)</f>
        <v>0.92567365227645015</v>
      </c>
      <c r="M37" s="85">
        <f>('Abschluss konsolidiert'!L16/'Abschluss konsolidiert'!L13)/('Abschluss konsolidiert'!K16/'Abschluss konsolidiert'!K13)</f>
        <v>1.0442813575342786</v>
      </c>
      <c r="N37" s="85">
        <f>('Abschluss konsolidiert'!M16/'Abschluss konsolidiert'!M13)/('Abschluss konsolidiert'!L16/'Abschluss konsolidiert'!L13)</f>
        <v>1.1016963061476557</v>
      </c>
      <c r="O37" s="85">
        <f>('Abschluss konsolidiert'!N16/'Abschluss konsolidiert'!N13)/('Abschluss konsolidiert'!M16/'Abschluss konsolidiert'!M13)</f>
        <v>0.97130610657620797</v>
      </c>
      <c r="P37" s="85">
        <f>('Abschluss konsolidiert'!O16/'Abschluss konsolidiert'!O13)/('Abschluss konsolidiert'!N16/'Abschluss konsolidiert'!N13)</f>
        <v>1.0873795323889748</v>
      </c>
      <c r="R37" s="86">
        <f t="shared" si="6"/>
        <v>0.82782999136660118</v>
      </c>
      <c r="S37" s="86">
        <f t="shared" si="7"/>
        <v>0.97130610657620797</v>
      </c>
      <c r="T37" s="86">
        <f t="shared" si="8"/>
        <v>0.97415748278023861</v>
      </c>
      <c r="U37" s="86">
        <f t="shared" si="9"/>
        <v>1.1016963061476557</v>
      </c>
    </row>
    <row r="38" spans="2:21">
      <c r="B38" s="74" t="s">
        <v>117</v>
      </c>
      <c r="C38" s="74" t="s">
        <v>117</v>
      </c>
      <c r="D38" s="39"/>
      <c r="E38" s="32" t="s">
        <v>6</v>
      </c>
      <c r="F38" s="45"/>
      <c r="G38" s="45"/>
      <c r="H38" s="45"/>
      <c r="I38" s="45"/>
      <c r="J38" s="45"/>
      <c r="K38" s="84">
        <f>('Abschluss konsolidiert'!J33/'Abschluss konsolidiert'!J38)/('Abschluss konsolidiert'!I33/'Abschluss konsolidiert'!I38)</f>
        <v>0.93767820989580786</v>
      </c>
      <c r="L38" s="84">
        <f>('Abschluss konsolidiert'!K33/'Abschluss konsolidiert'!K38)/('Abschluss konsolidiert'!J33/'Abschluss konsolidiert'!J38)</f>
        <v>0.96184460035597363</v>
      </c>
      <c r="M38" s="84">
        <f>('Abschluss konsolidiert'!L33/'Abschluss konsolidiert'!L38)/('Abschluss konsolidiert'!K33/'Abschluss konsolidiert'!K38)</f>
        <v>1.2268695081021042</v>
      </c>
      <c r="N38" s="84">
        <f>('Abschluss konsolidiert'!M33/'Abschluss konsolidiert'!M38)/('Abschluss konsolidiert'!L33/'Abschluss konsolidiert'!L38)</f>
        <v>1.2870311284045963</v>
      </c>
      <c r="O38" s="84">
        <f>('Abschluss konsolidiert'!N33/'Abschluss konsolidiert'!N38)/('Abschluss konsolidiert'!M33/'Abschluss konsolidiert'!M38)</f>
        <v>1.1353922662753104</v>
      </c>
      <c r="P38" s="84">
        <f>('Abschluss konsolidiert'!O33/'Abschluss konsolidiert'!O38)/('Abschluss konsolidiert'!N33/'Abschluss konsolidiert'!N38)</f>
        <v>0.97207740452930058</v>
      </c>
      <c r="R38" s="86">
        <f t="shared" si="6"/>
        <v>0.93767820989580786</v>
      </c>
      <c r="S38" s="86">
        <f t="shared" si="7"/>
        <v>1.1353922662753104</v>
      </c>
      <c r="T38" s="86">
        <f t="shared" si="8"/>
        <v>1.1097631426067585</v>
      </c>
      <c r="U38" s="86">
        <f t="shared" si="9"/>
        <v>1.2870311284045963</v>
      </c>
    </row>
    <row r="39" spans="2:21">
      <c r="B39" s="75" t="s">
        <v>118</v>
      </c>
      <c r="C39" s="75" t="s">
        <v>118</v>
      </c>
      <c r="D39" s="39"/>
      <c r="E39" s="32" t="s">
        <v>6</v>
      </c>
      <c r="F39" s="45"/>
      <c r="G39" s="45"/>
      <c r="H39" s="45"/>
      <c r="I39" s="45"/>
      <c r="J39" s="45"/>
      <c r="K39" s="84">
        <f>('Abschluss konsolidiert'!J17-'Abschluss konsolidiert'!J43)/'Abschluss konsolidiert'!J38</f>
        <v>-9.9741344493043796E-2</v>
      </c>
      <c r="L39" s="84">
        <f>('Abschluss konsolidiert'!K17-'Abschluss konsolidiert'!K43)/'Abschluss konsolidiert'!K38</f>
        <v>-5.1816384950926934E-2</v>
      </c>
      <c r="M39" s="84">
        <f>('Abschluss konsolidiert'!L17-'Abschluss konsolidiert'!L43)/'Abschluss konsolidiert'!L38</f>
        <v>-8.033333333333334E-2</v>
      </c>
      <c r="N39" s="84">
        <f>('Abschluss konsolidiert'!M17-'Abschluss konsolidiert'!M43)/'Abschluss konsolidiert'!M38</f>
        <v>-8.7142370351838985E-2</v>
      </c>
      <c r="O39" s="84">
        <f>('Abschluss konsolidiert'!N17-'Abschluss konsolidiert'!N43)/'Abschluss konsolidiert'!N38</f>
        <v>-9.5951858826283487E-2</v>
      </c>
      <c r="P39" s="84">
        <f>('Abschluss konsolidiert'!O17-'Abschluss konsolidiert'!O43)/'Abschluss konsolidiert'!O38</f>
        <v>-7.9694834527330921E-2</v>
      </c>
      <c r="R39" s="86">
        <f t="shared" si="6"/>
        <v>-9.9741344493043796E-2</v>
      </c>
      <c r="S39" s="86">
        <f t="shared" si="7"/>
        <v>-8.7142370351838985E-2</v>
      </c>
      <c r="T39" s="86">
        <f t="shared" si="8"/>
        <v>-8.2997058391085315E-2</v>
      </c>
      <c r="U39" s="86">
        <f t="shared" si="9"/>
        <v>-5.1816384950926934E-2</v>
      </c>
    </row>
    <row r="43" spans="2:21">
      <c r="B43" s="73"/>
    </row>
    <row r="44" spans="2:21">
      <c r="B44" s="73"/>
    </row>
    <row r="45" spans="2:21">
      <c r="B45" s="73"/>
    </row>
    <row r="46" spans="2:21">
      <c r="B46" s="73"/>
    </row>
    <row r="47" spans="2:21">
      <c r="B47" s="73"/>
    </row>
    <row r="48" spans="2:21">
      <c r="B48" s="73"/>
    </row>
    <row r="49" spans="2:2">
      <c r="B49" s="73"/>
    </row>
    <row r="50" spans="2:2">
      <c r="B50" s="73"/>
    </row>
  </sheetData>
  <mergeCells count="1">
    <mergeCell ref="R28:U28"/>
  </mergeCells>
  <conditionalFormatting sqref="K30:P30">
    <cfRule type="cellIs" dxfId="31" priority="11" operator="greaterThan">
      <formula>-1.78</formula>
    </cfRule>
    <cfRule type="cellIs" dxfId="30" priority="12" operator="lessThan">
      <formula>-1.78</formula>
    </cfRule>
  </conditionalFormatting>
  <conditionalFormatting sqref="R30:U31">
    <cfRule type="cellIs" dxfId="29" priority="5" operator="greaterThan">
      <formula>-1.78</formula>
    </cfRule>
    <cfRule type="cellIs" dxfId="28" priority="6" operator="lessThan">
      <formula>-1.78</formula>
    </cfRule>
  </conditionalFormatting>
  <conditionalFormatting sqref="K31:P31">
    <cfRule type="cellIs" dxfId="27" priority="3" operator="greaterThan">
      <formula>-1.78</formula>
    </cfRule>
    <cfRule type="cellIs" dxfId="26" priority="4" operator="lessThan">
      <formula>-1.78</formula>
    </cfRule>
  </conditionalFormatting>
  <hyperlinks>
    <hyperlink ref="N15" r:id="rId1"/>
  </hyperlinks>
  <pageMargins left="0.7" right="0.7" top="0.75" bottom="0.75" header="0.3" footer="0.3"/>
  <pageSetup orientation="portrait" horizontalDpi="0" verticalDpi="0" r:id="rId2"/>
  <drawing r:id="rId3"/>
  <tableParts count="2">
    <tablePart r:id="rId4"/>
    <tablePart r:id="rId5"/>
  </tablePart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'Beneish M Score'!F30:P30</xm:f>
              <xm:sqref>D30</xm:sqref>
            </x14:sparkline>
            <x14:sparkline>
              <xm:f>'Beneish M Score'!F32:P32</xm:f>
              <xm:sqref>D32</xm:sqref>
            </x14:sparkline>
            <x14:sparkline>
              <xm:f>'Beneish M Score'!F33:P33</xm:f>
              <xm:sqref>D33</xm:sqref>
            </x14:sparkline>
            <x14:sparkline>
              <xm:f>'Beneish M Score'!F34:P34</xm:f>
              <xm:sqref>D34</xm:sqref>
            </x14:sparkline>
            <x14:sparkline>
              <xm:f>'Beneish M Score'!F35:P35</xm:f>
              <xm:sqref>D35</xm:sqref>
            </x14:sparkline>
            <x14:sparkline>
              <xm:f>'Beneish M Score'!F36:P36</xm:f>
              <xm:sqref>D36</xm:sqref>
            </x14:sparkline>
            <x14:sparkline>
              <xm:f>'Beneish M Score'!F37:P37</xm:f>
              <xm:sqref>D37</xm:sqref>
            </x14:sparkline>
            <x14:sparkline>
              <xm:f>'Beneish M Score'!F38:P38</xm:f>
              <xm:sqref>D38</xm:sqref>
            </x14:sparkline>
            <x14:sparkline>
              <xm:f>'Beneish M Score'!F39:P39</xm:f>
              <xm:sqref>D39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'Beneish M Score'!F31:P31</xm:f>
              <xm:sqref>D31</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Titel und Disclaimer</vt:lpstr>
      <vt:lpstr>Abschluss konsolidiert</vt:lpstr>
      <vt:lpstr>Kennzahlen</vt:lpstr>
      <vt:lpstr>Beneish M Score</vt:lpstr>
    </vt:vector>
  </TitlesOfParts>
  <Company>Corporate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 Kalthoff</dc:creator>
  <cp:lastModifiedBy>Axel</cp:lastModifiedBy>
  <cp:lastPrinted>2013-03-13T21:22:06Z</cp:lastPrinted>
  <dcterms:created xsi:type="dcterms:W3CDTF">2010-05-12T16:21:09Z</dcterms:created>
  <dcterms:modified xsi:type="dcterms:W3CDTF">2016-06-30T05:03:08Z</dcterms:modified>
</cp:coreProperties>
</file>